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41456DC-4134-4567-97F5-4EDBC3293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20" l="1"/>
  <c r="E28" i="20"/>
  <c r="D28" i="20"/>
  <c r="F25" i="20"/>
  <c r="F29" i="20" s="1"/>
  <c r="E25" i="20"/>
  <c r="E29" i="20" s="1"/>
  <c r="D25" i="20"/>
  <c r="D29" i="20" s="1"/>
  <c r="F15" i="20"/>
  <c r="E15" i="20"/>
  <c r="D15" i="20"/>
  <c r="F12" i="20"/>
  <c r="F16" i="20" s="1"/>
  <c r="E12" i="20"/>
  <c r="E16" i="20" s="1"/>
  <c r="D12" i="20"/>
  <c r="D16" i="20" s="1"/>
  <c r="L52" i="16"/>
  <c r="M52" i="16"/>
  <c r="N52" i="16"/>
  <c r="L42" i="16"/>
  <c r="M42" i="16"/>
  <c r="N42" i="16"/>
  <c r="L29" i="16" l="1"/>
  <c r="M29" i="16"/>
  <c r="N29" i="16"/>
  <c r="N58" i="16"/>
  <c r="M58" i="16"/>
  <c r="L58" i="16"/>
  <c r="L62" i="16"/>
  <c r="M62" i="16"/>
  <c r="N62" i="16"/>
  <c r="L18" i="16"/>
  <c r="M18" i="16"/>
  <c r="N18" i="16"/>
  <c r="G8" i="15"/>
  <c r="G12" i="15" s="1"/>
  <c r="H8" i="15"/>
  <c r="I8" i="15"/>
  <c r="L46" i="16"/>
  <c r="M46" i="16"/>
  <c r="N46" i="16"/>
  <c r="L25" i="16"/>
  <c r="M25" i="16"/>
  <c r="N25" i="16"/>
  <c r="L22" i="16"/>
  <c r="M22" i="16"/>
  <c r="N22" i="16"/>
  <c r="L37" i="16"/>
  <c r="M37" i="16"/>
  <c r="N37" i="16"/>
  <c r="L74" i="16"/>
  <c r="M74" i="16"/>
  <c r="N74" i="16"/>
  <c r="L69" i="16"/>
  <c r="M69" i="16"/>
  <c r="N69" i="16"/>
  <c r="L77" i="16"/>
  <c r="M77" i="16"/>
  <c r="N77" i="16"/>
  <c r="M55" i="16"/>
  <c r="N55" i="16"/>
  <c r="L55" i="16"/>
  <c r="H11" i="15"/>
  <c r="I11" i="15"/>
  <c r="G11" i="15"/>
  <c r="L80" i="16"/>
  <c r="M80" i="16"/>
  <c r="N80" i="16"/>
  <c r="H12" i="15" l="1"/>
  <c r="I12" i="15"/>
  <c r="N47" i="16"/>
  <c r="N63" i="16" s="1"/>
  <c r="M47" i="16"/>
  <c r="M63" i="16" s="1"/>
  <c r="L47" i="16"/>
  <c r="L63" i="16" s="1"/>
  <c r="N81" i="16"/>
  <c r="M81" i="16" l="1"/>
  <c r="L81" i="16"/>
  <c r="N82" i="16" l="1"/>
  <c r="I5" i="12" s="1"/>
  <c r="M82" i="16"/>
  <c r="D5" i="12" s="1"/>
  <c r="L8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<sst xmlns="http://schemas.openxmlformats.org/spreadsheetml/2006/main" count="542" uniqueCount="340">
  <si>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</si>
  <si>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</si>
  <si>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</si>
  <si>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</si>
  <si>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</si>
  <si>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</si>
  <si>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</si>
  <si>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</si>
  <si>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</si>
  <si>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</si>
  <si>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</si>
  <si>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</si>
  <si>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</si>
  <si>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</si>
  <si>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</si>
  <si>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</si>
  <si>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</si>
  <si>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</si>
  <si>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</si>
  <si>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</si>
  <si>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</si>
  <si>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</si>
  <si>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</si>
  <si>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</si>
  <si>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</si>
  <si>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</si>
  <si>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</si>
  <si>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</si>
  <si>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</si>
  <si>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</si>
  <si>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</si>
  <si>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</si>
  <si>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</si>
  <si>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</si>
  <si>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</si>
  <si>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</si>
  <si>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</si>
  <si>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</si>
  <si>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</si>
  <si>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</si>
  <si>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</si>
  <si>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</si>
  <si>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</si>
  <si>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</si>
  <si>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</si>
  <si>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</si>
  <si>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</si>
  <si>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</si>
  <si>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</si>
  <si>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</si>
  <si>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</si>
  <si>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</si>
  <si>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</si>
  <si>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</si>
  <si>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</si>
  <si>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</si>
  <si>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</si>
  <si>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</si>
  <si>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</si>
  <si>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</si>
  <si>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</si>
  <si>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</si>
  <si>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</si>
  <si>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</si>
  <si>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</si>
  <si>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</si>
  <si>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</si>
  <si>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</si>
  <si>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</si>
  <si>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</si>
  <si>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</si>
  <si>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</si>
  <si>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</si>
  <si>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</si>
  <si>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</si>
  <si>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</si>
  <si>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</si>
  <si>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</si>
  <si>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</si>
  <si>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</si>
  <si>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</si>
  <si>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</si>
  <si>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</si>
  <si>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</si>
  <si>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</si>
  <si>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</si>
  <si>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</si>
  <si>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</si>
  <si>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</si>
  <si>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</si>
  <si>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</si>
  <si>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</si>
  <si>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</si>
  <si>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</si>
  <si>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</si>
  <si>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</si>
  <si>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</si>
  <si>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</si>
  <si>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</si>
  <si>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</si>
  <si>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</si>
  <si>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</si>
  <si>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</si>
  <si>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</si>
  <si>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</si>
  <si>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</si>
  <si>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</si>
  <si>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</si>
  <si>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</si>
  <si>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</si>
  <si>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</si>
  <si>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</si>
  <si>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</si>
  <si>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</si>
  <si>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</si>
  <si>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</si>
  <si>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</si>
  <si>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</si>
  <si>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</si>
  <si>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</si>
  <si>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</si>
  <si>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</si>
  <si>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</si>
  <si>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</si>
  <si>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</si>
  <si>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</si>
  <si>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</si>
  <si>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Middle East Bank</t>
  </si>
  <si>
    <t>BIME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</si>
  <si>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</si>
  <si>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</si>
  <si>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</si>
  <si>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</si>
  <si>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</si>
  <si>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</si>
  <si>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</si>
  <si>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>Investment Sector</t>
  </si>
  <si>
    <t xml:space="preserve">Rehab Karbalaa </t>
  </si>
  <si>
    <t>HKAR</t>
  </si>
  <si>
    <t>Modern Sewing</t>
  </si>
  <si>
    <t>IMOS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</si>
  <si>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</si>
  <si>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</si>
  <si>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</si>
  <si>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</si>
  <si>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</si>
  <si>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</si>
  <si>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</si>
  <si>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</si>
  <si>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</si>
  <si>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</si>
  <si>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</si>
  <si>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</si>
  <si>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</si>
  <si>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</si>
  <si>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</si>
  <si>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</si>
  <si>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</si>
  <si>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</si>
  <si>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</si>
  <si>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</si>
  <si>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</si>
  <si>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</si>
  <si>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</si>
  <si>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</si>
  <si>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</si>
  <si>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</si>
  <si>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</si>
  <si>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</si>
  <si>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</si>
  <si>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</si>
  <si>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</si>
  <si>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</si>
  <si>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</si>
  <si>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</si>
  <si>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</si>
  <si>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</si>
  <si>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</si>
  <si>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</si>
  <si>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</si>
  <si>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</si>
  <si>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</si>
  <si>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</si>
  <si>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</si>
  <si>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</si>
  <si>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</si>
  <si>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</si>
  <si>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</si>
  <si>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</si>
  <si>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</si>
  <si>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</si>
  <si>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</si>
  <si>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</si>
  <si>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</si>
  <si>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</si>
  <si>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</si>
  <si>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</si>
  <si>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</si>
  <si>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</si>
  <si>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</si>
  <si>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</si>
  <si>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</si>
  <si>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</si>
  <si>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</si>
  <si>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</si>
  <si>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</si>
  <si>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</si>
  <si>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</si>
  <si>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</si>
  <si>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</si>
  <si>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</si>
  <si>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</si>
  <si>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</si>
  <si>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</si>
  <si>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</si>
  <si>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</si>
  <si>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</si>
  <si>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</si>
  <si>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</si>
  <si>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</si>
  <si>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</si>
  <si>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</si>
  <si>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</si>
  <si>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</si>
  <si>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</si>
  <si>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</si>
  <si>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</si>
  <si>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</si>
  <si>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</si>
  <si>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</si>
  <si>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</si>
  <si>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</si>
  <si>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</si>
  <si>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</si>
  <si>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</si>
  <si>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</si>
  <si>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</si>
  <si>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</si>
  <si>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</si>
  <si>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</si>
  <si>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</si>
  <si>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</si>
  <si>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</si>
  <si>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</si>
  <si>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</si>
  <si>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</si>
  <si>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</si>
  <si>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</si>
  <si>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</si>
  <si>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</si>
  <si>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</si>
  <si>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</si>
  <si>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</si>
  <si>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</si>
  <si>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</si>
  <si>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</si>
  <si>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</si>
  <si>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</si>
  <si>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</si>
  <si>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</si>
  <si>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</si>
  <si>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</si>
  <si>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</si>
  <si>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</si>
  <si>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</si>
  <si>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</si>
  <si>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</si>
  <si>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</si>
  <si>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</si>
  <si>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</si>
  <si>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</si>
  <si>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</si>
  <si>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</si>
  <si>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</si>
  <si>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</si>
  <si>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</si>
  <si>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</si>
  <si>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</si>
  <si>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</si>
  <si>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</si>
  <si>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</si>
  <si>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</si>
  <si>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</si>
  <si>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</si>
  <si>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</si>
  <si>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</si>
  <si>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</si>
  <si>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</si>
  <si>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</si>
  <si>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</si>
  <si>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</si>
  <si>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</si>
  <si>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</si>
  <si>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</si>
  <si>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</si>
  <si>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</si>
  <si>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</si>
  <si>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</si>
  <si>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</si>
  <si>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</si>
  <si>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</si>
  <si>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</si>
  <si>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</si>
  <si>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</si>
  <si>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</si>
  <si>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</si>
  <si>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</si>
  <si>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</si>
  <si>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Kirkuk producing constructional materials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</si>
  <si>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</si>
  <si>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</si>
  <si>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</si>
  <si>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</si>
  <si>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</si>
  <si>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</si>
  <si>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</si>
  <si>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ISX Trading Indices of Monday 10/8/2026</t>
  </si>
  <si>
    <t>Bulletin No (138)</t>
  </si>
  <si>
    <t xml:space="preserve"> Monday 10/8/2026</t>
  </si>
  <si>
    <t>Iraq Stock Exchange not trading companies of Monday 10/8/2026</t>
  </si>
  <si>
    <t>Monday 10/8/2026</t>
  </si>
  <si>
    <t xml:space="preserve">OTC Platform Trading Bulletin No (138) </t>
  </si>
  <si>
    <t>Second Platform Market Bulletin No (138)</t>
  </si>
  <si>
    <t xml:space="preserve">Regular Market Bulletin No (138) </t>
  </si>
  <si>
    <t xml:space="preserve">Undisclosed Platform Companies Bulletin No (138) </t>
  </si>
  <si>
    <t>Non Iraqis' Bulletin  Monday  August 10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</si>
  <si>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</si>
  <si>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</si>
  <si>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</si>
  <si>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</si>
  <si>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</si>
  <si>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</si>
  <si>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Investment Bank of Iraq </t>
  </si>
  <si>
    <t>Al-Mansour Bank</t>
  </si>
  <si>
    <t>Total Bank sector</t>
  </si>
  <si>
    <t xml:space="preserve">Asia cell </t>
  </si>
  <si>
    <t>Total Telecommunication sector</t>
  </si>
  <si>
    <t>Non Iraqi Trading of Regular Market (Sell)</t>
  </si>
  <si>
    <t xml:space="preserve">Commercial Bank of Iraq </t>
  </si>
  <si>
    <t xml:space="preserve">National Bank Of Iraq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</si>
</sst>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97" xfId="1" applyFont="1" applyBorder="1" applyAlignment="1">
      <alignment horizontal="left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167" fontId="78" fillId="0" borderId="0" xfId="150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7</xdr:col>
      <xdr:colOff>124398</xdr:colOff>
      <xdr:row>23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8CFE74-DD5F-0B9C-9A9C-A55F3FA91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6191823" cy="2933700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15</xdr:row>
      <xdr:rowOff>47625</xdr:rowOff>
    </xdr:from>
    <xdr:to>
      <xdr:col>13</xdr:col>
      <xdr:colOff>2476500</xdr:colOff>
      <xdr:row>23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181C84-0B7D-F693-1F00-EE4B69C8F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34151" y="4733925"/>
          <a:ext cx="5772149" cy="2933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5</xdr:row>
      <xdr:rowOff>304800</xdr:rowOff>
    </xdr:from>
    <xdr:to>
      <xdr:col>13</xdr:col>
      <xdr:colOff>2476500</xdr:colOff>
      <xdr:row>14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3ECD2F-D5FF-273A-CDBC-0FA9D84DB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43975" y="1847850"/>
          <a:ext cx="3362325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6</xdr:col>
      <xdr:colOff>8281</xdr:colOff>
      <xdr:row>29</xdr:row>
      <xdr:rowOff>289891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D4DF2D-BCF7-758D-E87D-9B901C64B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5"/>
          <a:ext cx="4861891" cy="3122543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8283</xdr:rowOff>
    </xdr:from>
    <xdr:to>
      <xdr:col>10</xdr:col>
      <xdr:colOff>1432892</xdr:colOff>
      <xdr:row>29</xdr:row>
      <xdr:rowOff>306457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24441D-601A-00CB-9848-292A18E4D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97218"/>
          <a:ext cx="5010978" cy="3130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1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1304193</xdr:colOff>
      <xdr:row>63</xdr:row>
      <xdr:rowOff>28256</xdr:rowOff>
    </xdr:from>
    <xdr:to>
      <xdr:col>13</xdr:col>
      <xdr:colOff>1522971</xdr:colOff>
      <xdr:row>63</xdr:row>
      <xdr:rowOff>257063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0885" y="12308179"/>
          <a:ext cx="218778" cy="228807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47</xdr:row>
      <xdr:rowOff>23546</xdr:rowOff>
    </xdr:from>
    <xdr:to>
      <xdr:col>13</xdr:col>
      <xdr:colOff>1497014</xdr:colOff>
      <xdr:row>47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820318</xdr:colOff>
      <xdr:row>0</xdr:row>
      <xdr:rowOff>0</xdr:rowOff>
    </xdr:from>
    <xdr:to>
      <xdr:col>6</xdr:col>
      <xdr:colOff>0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7166" y="0"/>
          <a:ext cx="1647899" cy="1275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7" t="s">
        <v>0</v>
      </c>
      <c r="C1" s="138"/>
      <c r="D1" s="139"/>
      <c r="E1" s="140"/>
      <c r="F1" s="141"/>
      <c r="G1" s="141"/>
      <c r="H1" s="141"/>
      <c r="I1" s="141"/>
      <c r="J1" s="141"/>
      <c r="K1" s="142"/>
      <c r="L1" s="19"/>
      <c r="M1" s="19"/>
      <c r="N1" s="19"/>
    </row>
    <row r="2" spans="2:16" ht="30" customHeight="1">
      <c r="B2" s="150" t="s">
        <v>317</v>
      </c>
      <c r="C2" s="151"/>
      <c r="D2" s="15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3" t="s">
        <v>316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5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6" t="s">
        <v>62</v>
      </c>
      <c r="C5" s="147"/>
      <c r="D5" s="148">
        <f>'Bullient '!M82+OTC!H12</f>
        <v>1519172127</v>
      </c>
      <c r="E5" s="149"/>
      <c r="F5" s="23"/>
      <c r="G5" s="146" t="s">
        <v>63</v>
      </c>
      <c r="H5" s="147"/>
      <c r="I5" s="148">
        <f>'Bullient '!N82+OTC!I12</f>
        <v>1197126575.55</v>
      </c>
      <c r="J5" s="149"/>
      <c r="K5" s="24"/>
      <c r="L5" s="146" t="s">
        <v>8</v>
      </c>
      <c r="M5" s="147"/>
      <c r="N5" s="25">
        <f>'Bullient '!L82+OTC!G12</f>
        <v>1227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3"/>
      <c r="L6" s="154"/>
      <c r="M6" s="155"/>
      <c r="N6" s="28"/>
    </row>
    <row r="7" spans="2:16" ht="24.95" customHeight="1">
      <c r="B7" s="156" t="s">
        <v>1</v>
      </c>
      <c r="C7" s="157"/>
      <c r="D7" s="158"/>
      <c r="E7" s="29">
        <v>1032.1099999999999</v>
      </c>
      <c r="F7" s="30"/>
      <c r="G7" s="156" t="s">
        <v>5</v>
      </c>
      <c r="H7" s="157"/>
      <c r="I7" s="158"/>
      <c r="J7" s="29">
        <v>1262.06</v>
      </c>
      <c r="K7" s="125"/>
      <c r="L7" s="126"/>
      <c r="M7" s="127"/>
      <c r="N7" s="18"/>
    </row>
    <row r="8" spans="2:16" ht="24.95" customHeight="1">
      <c r="B8" s="156" t="s">
        <v>2</v>
      </c>
      <c r="C8" s="157"/>
      <c r="D8" s="158"/>
      <c r="E8" s="29">
        <v>1036.8599999999999</v>
      </c>
      <c r="F8" s="31"/>
      <c r="G8" s="156" t="s">
        <v>6</v>
      </c>
      <c r="H8" s="157"/>
      <c r="I8" s="158"/>
      <c r="J8" s="29">
        <v>1264.78</v>
      </c>
      <c r="K8" s="125"/>
      <c r="L8" s="126"/>
      <c r="M8" s="127"/>
      <c r="N8" s="18"/>
    </row>
    <row r="9" spans="2:16" ht="24.95" customHeight="1">
      <c r="B9" s="131" t="s">
        <v>3</v>
      </c>
      <c r="C9" s="132"/>
      <c r="D9" s="133"/>
      <c r="E9" s="121">
        <f>((E7/E8)-1)*100</f>
        <v>-0.45811392087649061</v>
      </c>
      <c r="F9" s="31"/>
      <c r="G9" s="131" t="s">
        <v>3</v>
      </c>
      <c r="H9" s="132"/>
      <c r="I9" s="133"/>
      <c r="J9" s="121">
        <f>((J7/J8)-1)*100</f>
        <v>-0.21505716409178088</v>
      </c>
      <c r="K9" s="125"/>
      <c r="L9" s="126"/>
      <c r="M9" s="127"/>
      <c r="N9" s="18"/>
    </row>
    <row r="10" spans="2:16" ht="24.95" customHeight="1">
      <c r="B10" s="131" t="s">
        <v>4</v>
      </c>
      <c r="C10" s="132"/>
      <c r="D10" s="133"/>
      <c r="E10" s="121">
        <f>E7-E8</f>
        <v>-4.75</v>
      </c>
      <c r="F10" s="21"/>
      <c r="G10" s="131" t="s">
        <v>4</v>
      </c>
      <c r="H10" s="132"/>
      <c r="I10" s="133"/>
      <c r="J10" s="121">
        <f>J7-J8</f>
        <v>-2.7200000000000273</v>
      </c>
      <c r="K10" s="125"/>
      <c r="L10" s="126"/>
      <c r="M10" s="127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9"/>
      <c r="L11" s="126"/>
      <c r="M11" s="127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44</v>
      </c>
      <c r="I12" s="39" t="s">
        <v>64</v>
      </c>
      <c r="J12" s="38">
        <v>20</v>
      </c>
      <c r="K12" s="125"/>
      <c r="L12" s="126"/>
      <c r="M12" s="127"/>
      <c r="N12" s="18"/>
      <c r="O12" s="32"/>
      <c r="P12" s="32"/>
    </row>
    <row r="13" spans="2:16" ht="24.95" customHeight="1">
      <c r="B13" s="37" t="s">
        <v>68</v>
      </c>
      <c r="C13" s="38">
        <v>42</v>
      </c>
      <c r="D13" s="39" t="s">
        <v>64</v>
      </c>
      <c r="E13" s="38">
        <v>2</v>
      </c>
      <c r="F13" s="30"/>
      <c r="G13" s="128" t="s">
        <v>66</v>
      </c>
      <c r="H13" s="129"/>
      <c r="I13" s="130"/>
      <c r="J13" s="38">
        <v>11</v>
      </c>
      <c r="K13" s="125"/>
      <c r="L13" s="126"/>
      <c r="M13" s="127"/>
      <c r="N13" s="18"/>
      <c r="O13" s="32"/>
      <c r="P13" s="32"/>
    </row>
    <row r="14" spans="2:16" ht="24.95" customHeight="1">
      <c r="B14" s="131" t="s">
        <v>81</v>
      </c>
      <c r="C14" s="132" t="s">
        <v>10</v>
      </c>
      <c r="D14" s="133" t="s">
        <v>10</v>
      </c>
      <c r="E14" s="38">
        <v>9</v>
      </c>
      <c r="F14" s="21"/>
      <c r="G14" s="134" t="s">
        <v>67</v>
      </c>
      <c r="H14" s="135"/>
      <c r="I14" s="136"/>
      <c r="J14" s="38">
        <v>19</v>
      </c>
      <c r="K14" s="125"/>
      <c r="L14" s="126"/>
      <c r="M14" s="127"/>
      <c r="N14" s="26"/>
      <c r="O14" s="32"/>
    </row>
    <row r="15" spans="2:16" ht="24.95" customHeight="1">
      <c r="B15" s="131" t="s">
        <v>65</v>
      </c>
      <c r="C15" s="132" t="s">
        <v>11</v>
      </c>
      <c r="D15" s="133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0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33" customHeight="1">
      <c r="A25" s="122" t="s">
        <v>12</v>
      </c>
      <c r="B25" s="123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4"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1" t="s">
        <v>60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36.75" customHeight="1">
      <c r="A3" s="162" t="s">
        <v>318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21">
      <c r="A4" s="42"/>
      <c r="B4" s="42"/>
      <c r="C4" s="160" t="s">
        <v>13</v>
      </c>
      <c r="D4" s="160"/>
      <c r="E4" s="160"/>
      <c r="F4" s="160"/>
      <c r="G4" s="42"/>
      <c r="H4" s="160" t="s">
        <v>14</v>
      </c>
      <c r="I4" s="160"/>
      <c r="J4" s="160"/>
      <c r="K4" s="16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127</v>
      </c>
      <c r="D6" s="76">
        <v>0.09</v>
      </c>
      <c r="E6" s="87">
        <v>12.5</v>
      </c>
      <c r="F6" s="79">
        <v>1000</v>
      </c>
      <c r="G6" s="42"/>
      <c r="H6" s="46" t="s">
        <v>287</v>
      </c>
      <c r="I6" s="76">
        <v>4.32</v>
      </c>
      <c r="J6" s="88">
        <v>-9.81</v>
      </c>
      <c r="K6" s="79">
        <v>60358</v>
      </c>
      <c r="L6" s="1"/>
      <c r="M6" s="1"/>
    </row>
    <row r="7" spans="1:14" s="48" customFormat="1" ht="17.100000000000001" customHeight="1">
      <c r="A7" s="42"/>
      <c r="B7" s="42"/>
      <c r="C7" s="46" t="s">
        <v>87</v>
      </c>
      <c r="D7" s="76">
        <v>1.34</v>
      </c>
      <c r="E7" s="87">
        <v>7.2</v>
      </c>
      <c r="F7" s="79">
        <v>101514</v>
      </c>
      <c r="G7" s="42"/>
      <c r="H7" s="46" t="s">
        <v>242</v>
      </c>
      <c r="I7" s="76">
        <v>2.11</v>
      </c>
      <c r="J7" s="88">
        <v>-6.22</v>
      </c>
      <c r="K7" s="79">
        <v>191000</v>
      </c>
      <c r="L7" s="1"/>
    </row>
    <row r="8" spans="1:14" s="48" customFormat="1" ht="17.100000000000001" customHeight="1">
      <c r="A8" s="42"/>
      <c r="B8" s="42"/>
      <c r="C8" s="46" t="s">
        <v>86</v>
      </c>
      <c r="D8" s="76">
        <v>0.36</v>
      </c>
      <c r="E8" s="87">
        <v>5.88</v>
      </c>
      <c r="F8" s="79">
        <v>12985</v>
      </c>
      <c r="G8" s="42"/>
      <c r="H8" s="46" t="s">
        <v>289</v>
      </c>
      <c r="I8" s="76">
        <v>1.75</v>
      </c>
      <c r="J8" s="88">
        <v>-5.41</v>
      </c>
      <c r="K8" s="79">
        <v>250000</v>
      </c>
    </row>
    <row r="9" spans="1:14" s="48" customFormat="1" ht="17.100000000000001" customHeight="1">
      <c r="A9" s="42"/>
      <c r="B9" s="42"/>
      <c r="C9" s="46" t="s">
        <v>228</v>
      </c>
      <c r="D9" s="76">
        <v>9.5</v>
      </c>
      <c r="E9" s="87">
        <v>5.56</v>
      </c>
      <c r="F9" s="94">
        <v>10000</v>
      </c>
      <c r="G9" s="42"/>
      <c r="H9" s="101" t="s">
        <v>278</v>
      </c>
      <c r="I9" s="95">
        <v>5.41</v>
      </c>
      <c r="J9" s="105">
        <v>-5.09</v>
      </c>
      <c r="K9" s="94">
        <v>24086324</v>
      </c>
    </row>
    <row r="10" spans="1:14" s="48" customFormat="1" ht="17.100000000000001" customHeight="1">
      <c r="A10" s="42"/>
      <c r="B10" s="42"/>
      <c r="C10" s="46" t="s">
        <v>110</v>
      </c>
      <c r="D10" s="76">
        <v>2</v>
      </c>
      <c r="E10" s="87">
        <v>5.26</v>
      </c>
      <c r="F10" s="94">
        <v>872</v>
      </c>
      <c r="G10" s="42"/>
      <c r="H10" s="101" t="s">
        <v>125</v>
      </c>
      <c r="I10" s="95">
        <v>3.4</v>
      </c>
      <c r="J10" s="105">
        <v>-4.2300000000000004</v>
      </c>
      <c r="K10" s="94">
        <v>18520496</v>
      </c>
    </row>
    <row r="11" spans="1:14" s="48" customFormat="1" ht="33" customHeight="1">
      <c r="A11" s="42"/>
      <c r="B11" s="42"/>
      <c r="C11" s="161" t="s">
        <v>61</v>
      </c>
      <c r="D11" s="161"/>
      <c r="E11" s="161"/>
      <c r="F11" s="161"/>
      <c r="G11" s="161"/>
      <c r="H11" s="161"/>
      <c r="I11" s="161"/>
      <c r="J11" s="161"/>
      <c r="K11" s="161"/>
    </row>
    <row r="12" spans="1:14" s="48" customFormat="1" ht="33" customHeight="1">
      <c r="A12" s="42"/>
      <c r="B12" s="42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4" ht="29.25" customHeight="1">
      <c r="A13" s="42"/>
      <c r="B13" s="42"/>
      <c r="C13" s="160" t="s">
        <v>18</v>
      </c>
      <c r="D13" s="160"/>
      <c r="E13" s="160"/>
      <c r="F13" s="160"/>
      <c r="G13" s="91"/>
      <c r="H13" s="160" t="s">
        <v>7</v>
      </c>
      <c r="I13" s="160"/>
      <c r="J13" s="160"/>
      <c r="K13" s="16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229</v>
      </c>
      <c r="D15" s="76">
        <v>0.2</v>
      </c>
      <c r="E15" s="77">
        <v>0</v>
      </c>
      <c r="F15" s="79">
        <v>917847783</v>
      </c>
      <c r="G15" s="1"/>
      <c r="H15" s="46" t="s">
        <v>191</v>
      </c>
      <c r="I15" s="76">
        <v>2.12</v>
      </c>
      <c r="J15" s="77">
        <v>-1.4</v>
      </c>
      <c r="K15" s="79">
        <v>225064187.34999999</v>
      </c>
    </row>
    <row r="16" spans="1:14" ht="17.100000000000001" customHeight="1">
      <c r="A16" s="42"/>
      <c r="B16" s="42"/>
      <c r="C16" s="46" t="s">
        <v>129</v>
      </c>
      <c r="D16" s="76">
        <v>0.23</v>
      </c>
      <c r="E16" s="77">
        <v>0</v>
      </c>
      <c r="F16" s="79">
        <v>233963591</v>
      </c>
      <c r="G16" s="1"/>
      <c r="H16" s="46" t="s">
        <v>229</v>
      </c>
      <c r="I16" s="76">
        <v>0.2</v>
      </c>
      <c r="J16" s="77">
        <v>0</v>
      </c>
      <c r="K16" s="79">
        <v>183569556.59999999</v>
      </c>
    </row>
    <row r="17" spans="1:11" ht="17.100000000000001" customHeight="1">
      <c r="A17" s="42"/>
      <c r="B17" s="42"/>
      <c r="C17" s="46" t="s">
        <v>191</v>
      </c>
      <c r="D17" s="76">
        <v>2.12</v>
      </c>
      <c r="E17" s="77">
        <v>-1.4</v>
      </c>
      <c r="F17" s="79">
        <v>105781665</v>
      </c>
      <c r="G17" s="1"/>
      <c r="H17" s="46" t="s">
        <v>203</v>
      </c>
      <c r="I17" s="76">
        <v>3.99</v>
      </c>
      <c r="J17" s="77">
        <v>-0.25</v>
      </c>
      <c r="K17" s="79">
        <v>182946643.00999999</v>
      </c>
    </row>
    <row r="18" spans="1:11" ht="17.100000000000001" customHeight="1">
      <c r="A18" s="42"/>
      <c r="B18" s="42"/>
      <c r="C18" s="46" t="s">
        <v>221</v>
      </c>
      <c r="D18" s="76">
        <v>0.23</v>
      </c>
      <c r="E18" s="77">
        <v>-4.17</v>
      </c>
      <c r="F18" s="79">
        <v>72995076</v>
      </c>
      <c r="G18" s="1"/>
      <c r="H18" s="46" t="s">
        <v>278</v>
      </c>
      <c r="I18" s="76">
        <v>5.41</v>
      </c>
      <c r="J18" s="77">
        <v>-5.09</v>
      </c>
      <c r="K18" s="79">
        <v>132833605.75</v>
      </c>
    </row>
    <row r="19" spans="1:11" ht="16.5" customHeight="1">
      <c r="A19" s="42"/>
      <c r="B19" s="42"/>
      <c r="C19" s="46" t="s">
        <v>203</v>
      </c>
      <c r="D19" s="76">
        <v>3.99</v>
      </c>
      <c r="E19" s="77">
        <v>-0.25</v>
      </c>
      <c r="F19" s="79">
        <v>45756341</v>
      </c>
      <c r="G19" s="1"/>
      <c r="H19" s="46" t="s">
        <v>211</v>
      </c>
      <c r="I19" s="76">
        <v>16.05</v>
      </c>
      <c r="J19" s="77">
        <v>-0.19</v>
      </c>
      <c r="K19" s="79">
        <v>101155431.67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86"/>
  <sheetViews>
    <sheetView topLeftCell="A40" zoomScale="130" zoomScaleNormal="130" workbookViewId="0">
      <selection activeCell="L51" sqref="L51:N52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30" s="51" customFormat="1" ht="36.75" customHeight="1">
      <c r="A1" s="50"/>
      <c r="B1" s="174" t="s">
        <v>323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6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30" ht="14.1" customHeight="1">
      <c r="A3" s="57"/>
      <c r="B3" s="166" t="s">
        <v>29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8"/>
    </row>
    <row r="4" spans="1:30" ht="14.1" customHeight="1">
      <c r="A4" s="57"/>
      <c r="B4" s="101" t="s">
        <v>276</v>
      </c>
      <c r="C4" s="102" t="s">
        <v>277</v>
      </c>
      <c r="D4" s="95">
        <v>0.33</v>
      </c>
      <c r="E4" s="95">
        <v>0.33</v>
      </c>
      <c r="F4" s="95">
        <v>0.33</v>
      </c>
      <c r="G4" s="95">
        <v>0.33</v>
      </c>
      <c r="H4" s="95">
        <v>0.34</v>
      </c>
      <c r="I4" s="95">
        <v>0.33</v>
      </c>
      <c r="J4" s="95">
        <v>0.34</v>
      </c>
      <c r="K4" s="96">
        <v>-2.94</v>
      </c>
      <c r="L4" s="93">
        <v>3</v>
      </c>
      <c r="M4" s="94">
        <v>3725791</v>
      </c>
      <c r="N4" s="94">
        <v>1229511.03</v>
      </c>
    </row>
    <row r="5" spans="1:30" ht="14.1" customHeight="1">
      <c r="A5" s="57"/>
      <c r="B5" s="101" t="s">
        <v>205</v>
      </c>
      <c r="C5" s="102" t="s">
        <v>206</v>
      </c>
      <c r="D5" s="95">
        <v>3.16</v>
      </c>
      <c r="E5" s="95">
        <v>3.16</v>
      </c>
      <c r="F5" s="95">
        <v>3.13</v>
      </c>
      <c r="G5" s="95">
        <v>3.14</v>
      </c>
      <c r="H5" s="95">
        <v>3.16</v>
      </c>
      <c r="I5" s="95">
        <v>3.13</v>
      </c>
      <c r="J5" s="95">
        <v>3.16</v>
      </c>
      <c r="K5" s="96">
        <v>-0.95</v>
      </c>
      <c r="L5" s="93">
        <v>70</v>
      </c>
      <c r="M5" s="94">
        <v>15610579</v>
      </c>
      <c r="N5" s="94">
        <v>49017248.439999998</v>
      </c>
    </row>
    <row r="6" spans="1:30" ht="14.1" customHeight="1">
      <c r="A6" s="57"/>
      <c r="B6" s="101" t="s">
        <v>289</v>
      </c>
      <c r="C6" s="102" t="s">
        <v>290</v>
      </c>
      <c r="D6" s="95">
        <v>1.75</v>
      </c>
      <c r="E6" s="95">
        <v>1.75</v>
      </c>
      <c r="F6" s="95">
        <v>1.75</v>
      </c>
      <c r="G6" s="95">
        <v>1.75</v>
      </c>
      <c r="H6" s="95">
        <v>1.85</v>
      </c>
      <c r="I6" s="95">
        <v>1.75</v>
      </c>
      <c r="J6" s="95">
        <v>1.85</v>
      </c>
      <c r="K6" s="96">
        <v>-5.41</v>
      </c>
      <c r="L6" s="93">
        <v>2</v>
      </c>
      <c r="M6" s="94">
        <v>250000</v>
      </c>
      <c r="N6" s="94">
        <v>437500</v>
      </c>
    </row>
    <row r="7" spans="1:30" ht="14.1" customHeight="1">
      <c r="A7" s="57"/>
      <c r="B7" s="101" t="s">
        <v>297</v>
      </c>
      <c r="C7" s="102" t="s">
        <v>298</v>
      </c>
      <c r="D7" s="95">
        <v>0.6</v>
      </c>
      <c r="E7" s="95">
        <v>0.6</v>
      </c>
      <c r="F7" s="95">
        <v>0.6</v>
      </c>
      <c r="G7" s="95">
        <v>0.6</v>
      </c>
      <c r="H7" s="95">
        <v>0.6</v>
      </c>
      <c r="I7" s="95">
        <v>0.6</v>
      </c>
      <c r="J7" s="95">
        <v>0.6</v>
      </c>
      <c r="K7" s="96">
        <v>0</v>
      </c>
      <c r="L7" s="93">
        <v>5</v>
      </c>
      <c r="M7" s="94">
        <v>2041418</v>
      </c>
      <c r="N7" s="94">
        <v>1224850.8</v>
      </c>
    </row>
    <row r="8" spans="1:30" ht="14.1" customHeight="1">
      <c r="A8" s="57"/>
      <c r="B8" s="101" t="s">
        <v>221</v>
      </c>
      <c r="C8" s="102" t="s">
        <v>222</v>
      </c>
      <c r="D8" s="95">
        <v>0.23</v>
      </c>
      <c r="E8" s="95">
        <v>0.24</v>
      </c>
      <c r="F8" s="95">
        <v>0.23</v>
      </c>
      <c r="G8" s="95">
        <v>0.24</v>
      </c>
      <c r="H8" s="95">
        <v>0.24</v>
      </c>
      <c r="I8" s="95">
        <v>0.23</v>
      </c>
      <c r="J8" s="95">
        <v>0.24</v>
      </c>
      <c r="K8" s="96">
        <v>-4.17</v>
      </c>
      <c r="L8" s="93">
        <v>9</v>
      </c>
      <c r="M8" s="94">
        <v>72995076</v>
      </c>
      <c r="N8" s="94">
        <v>17466167.48</v>
      </c>
    </row>
    <row r="9" spans="1:30" ht="14.1" customHeight="1">
      <c r="A9" s="57"/>
      <c r="B9" s="101" t="s">
        <v>310</v>
      </c>
      <c r="C9" s="102" t="s">
        <v>311</v>
      </c>
      <c r="D9" s="95">
        <v>0.35</v>
      </c>
      <c r="E9" s="95">
        <v>0.35</v>
      </c>
      <c r="F9" s="95">
        <v>0.35</v>
      </c>
      <c r="G9" s="95">
        <v>0.35</v>
      </c>
      <c r="H9" s="95">
        <v>0.35</v>
      </c>
      <c r="I9" s="95">
        <v>0.35</v>
      </c>
      <c r="J9" s="95">
        <v>0.35</v>
      </c>
      <c r="K9" s="96">
        <v>0</v>
      </c>
      <c r="L9" s="93">
        <v>2</v>
      </c>
      <c r="M9" s="94">
        <v>11360</v>
      </c>
      <c r="N9" s="94">
        <v>3976</v>
      </c>
    </row>
    <row r="10" spans="1:30" ht="13.5" customHeight="1">
      <c r="A10" s="57"/>
      <c r="B10" s="101" t="s">
        <v>314</v>
      </c>
      <c r="C10" s="102" t="s">
        <v>315</v>
      </c>
      <c r="D10" s="95">
        <v>0.32</v>
      </c>
      <c r="E10" s="95">
        <v>0.33</v>
      </c>
      <c r="F10" s="95">
        <v>0.32</v>
      </c>
      <c r="G10" s="95">
        <v>0.32</v>
      </c>
      <c r="H10" s="95">
        <v>0.34</v>
      </c>
      <c r="I10" s="95">
        <v>0.33</v>
      </c>
      <c r="J10" s="95">
        <v>0.33</v>
      </c>
      <c r="K10" s="96">
        <v>0</v>
      </c>
      <c r="L10" s="93">
        <v>14</v>
      </c>
      <c r="M10" s="94">
        <v>22688838</v>
      </c>
      <c r="N10" s="94">
        <v>7357316.54</v>
      </c>
    </row>
    <row r="11" spans="1:30" ht="15.75">
      <c r="A11" s="57"/>
      <c r="B11" s="101" t="s">
        <v>170</v>
      </c>
      <c r="C11" s="102" t="s">
        <v>169</v>
      </c>
      <c r="D11" s="95">
        <v>0.36</v>
      </c>
      <c r="E11" s="95">
        <v>0.36</v>
      </c>
      <c r="F11" s="95">
        <v>0.36</v>
      </c>
      <c r="G11" s="95">
        <v>0.36</v>
      </c>
      <c r="H11" s="95">
        <v>0.35</v>
      </c>
      <c r="I11" s="95">
        <v>0.36</v>
      </c>
      <c r="J11" s="95">
        <v>0.35</v>
      </c>
      <c r="K11" s="96">
        <v>2.86</v>
      </c>
      <c r="L11" s="93">
        <v>4</v>
      </c>
      <c r="M11" s="94">
        <v>14000000</v>
      </c>
      <c r="N11" s="94">
        <v>5040000</v>
      </c>
    </row>
    <row r="12" spans="1:30" ht="14.1" customHeight="1">
      <c r="A12" s="57"/>
      <c r="B12" s="101" t="s">
        <v>127</v>
      </c>
      <c r="C12" s="102" t="s">
        <v>128</v>
      </c>
      <c r="D12" s="95">
        <v>0.09</v>
      </c>
      <c r="E12" s="95">
        <v>0.09</v>
      </c>
      <c r="F12" s="95">
        <v>0.09</v>
      </c>
      <c r="G12" s="95">
        <v>0.09</v>
      </c>
      <c r="H12" s="95">
        <v>0.08</v>
      </c>
      <c r="I12" s="95">
        <v>0.09</v>
      </c>
      <c r="J12" s="95">
        <v>0.08</v>
      </c>
      <c r="K12" s="96">
        <v>12.5</v>
      </c>
      <c r="L12" s="93">
        <v>1</v>
      </c>
      <c r="M12" s="94">
        <v>1000</v>
      </c>
      <c r="N12" s="94">
        <v>90</v>
      </c>
    </row>
    <row r="13" spans="1:30" ht="14.1" customHeight="1">
      <c r="A13" s="57"/>
      <c r="B13" s="101" t="s">
        <v>183</v>
      </c>
      <c r="C13" s="102" t="s">
        <v>182</v>
      </c>
      <c r="D13" s="95">
        <v>0.16</v>
      </c>
      <c r="E13" s="95">
        <v>0.16</v>
      </c>
      <c r="F13" s="95">
        <v>0.16</v>
      </c>
      <c r="G13" s="95">
        <v>0.16</v>
      </c>
      <c r="H13" s="95">
        <v>0.15</v>
      </c>
      <c r="I13" s="95">
        <v>0.16</v>
      </c>
      <c r="J13" s="95">
        <v>0.16</v>
      </c>
      <c r="K13" s="96">
        <v>0</v>
      </c>
      <c r="L13" s="93">
        <v>4</v>
      </c>
      <c r="M13" s="94">
        <v>186381</v>
      </c>
      <c r="N13" s="94">
        <v>29820.959999999999</v>
      </c>
    </row>
    <row r="14" spans="1:30" ht="14.1" customHeight="1">
      <c r="A14" s="57"/>
      <c r="B14" s="101" t="s">
        <v>191</v>
      </c>
      <c r="C14" s="102" t="s">
        <v>192</v>
      </c>
      <c r="D14" s="95">
        <v>2.15</v>
      </c>
      <c r="E14" s="95">
        <v>2.15</v>
      </c>
      <c r="F14" s="95">
        <v>2.12</v>
      </c>
      <c r="G14" s="95">
        <v>2.13</v>
      </c>
      <c r="H14" s="95">
        <v>2.15</v>
      </c>
      <c r="I14" s="95">
        <v>2.12</v>
      </c>
      <c r="J14" s="95">
        <v>2.15</v>
      </c>
      <c r="K14" s="96">
        <v>-1.4</v>
      </c>
      <c r="L14" s="93">
        <v>145</v>
      </c>
      <c r="M14" s="94">
        <v>105781665</v>
      </c>
      <c r="N14" s="94">
        <v>225064187.34999999</v>
      </c>
    </row>
    <row r="15" spans="1:30" ht="14.1" customHeight="1">
      <c r="A15" s="57"/>
      <c r="B15" s="101" t="s">
        <v>203</v>
      </c>
      <c r="C15" s="102" t="s">
        <v>204</v>
      </c>
      <c r="D15" s="95">
        <v>4</v>
      </c>
      <c r="E15" s="95">
        <v>4.0199999999999996</v>
      </c>
      <c r="F15" s="95">
        <v>3.98</v>
      </c>
      <c r="G15" s="95">
        <v>4</v>
      </c>
      <c r="H15" s="95">
        <v>4</v>
      </c>
      <c r="I15" s="95">
        <v>3.99</v>
      </c>
      <c r="J15" s="95">
        <v>4</v>
      </c>
      <c r="K15" s="96">
        <v>-0.25</v>
      </c>
      <c r="L15" s="93">
        <v>98</v>
      </c>
      <c r="M15" s="94">
        <v>45756341</v>
      </c>
      <c r="N15" s="94">
        <v>182946643.00999999</v>
      </c>
    </row>
    <row r="16" spans="1:30" ht="14.1" customHeight="1">
      <c r="A16" s="57"/>
      <c r="B16" s="101" t="s">
        <v>129</v>
      </c>
      <c r="C16" s="102" t="s">
        <v>130</v>
      </c>
      <c r="D16" s="95">
        <v>0.22</v>
      </c>
      <c r="E16" s="95">
        <v>0.23</v>
      </c>
      <c r="F16" s="95">
        <v>0.22</v>
      </c>
      <c r="G16" s="95">
        <v>0.22</v>
      </c>
      <c r="H16" s="95">
        <v>0.23</v>
      </c>
      <c r="I16" s="95">
        <v>0.23</v>
      </c>
      <c r="J16" s="95">
        <v>0.23</v>
      </c>
      <c r="K16" s="96">
        <v>0</v>
      </c>
      <c r="L16" s="93">
        <v>131</v>
      </c>
      <c r="M16" s="94">
        <v>233963591</v>
      </c>
      <c r="N16" s="94">
        <v>51551570.020000003</v>
      </c>
    </row>
    <row r="17" spans="1:14" ht="14.1" customHeight="1">
      <c r="A17" s="57"/>
      <c r="B17" s="46" t="s">
        <v>175</v>
      </c>
      <c r="C17" s="58" t="s">
        <v>176</v>
      </c>
      <c r="D17" s="95">
        <v>0.84</v>
      </c>
      <c r="E17" s="95">
        <v>0.84</v>
      </c>
      <c r="F17" s="95">
        <v>0.84</v>
      </c>
      <c r="G17" s="95">
        <v>0.84</v>
      </c>
      <c r="H17" s="95">
        <v>0.85</v>
      </c>
      <c r="I17" s="95">
        <v>0.84</v>
      </c>
      <c r="J17" s="95">
        <v>0.85</v>
      </c>
      <c r="K17" s="96">
        <v>-1.18</v>
      </c>
      <c r="L17" s="93">
        <v>2</v>
      </c>
      <c r="M17" s="94">
        <v>7691</v>
      </c>
      <c r="N17" s="94">
        <v>6460.44</v>
      </c>
    </row>
    <row r="18" spans="1:14" ht="14.1" customHeight="1">
      <c r="A18" s="57"/>
      <c r="B18" s="169" t="s">
        <v>88</v>
      </c>
      <c r="C18" s="170"/>
      <c r="D18" s="163"/>
      <c r="E18" s="164"/>
      <c r="F18" s="164"/>
      <c r="G18" s="164"/>
      <c r="H18" s="164"/>
      <c r="I18" s="164"/>
      <c r="J18" s="164"/>
      <c r="K18" s="165"/>
      <c r="L18" s="59">
        <f>SUM(L4:L17)</f>
        <v>490</v>
      </c>
      <c r="M18" s="59">
        <f>SUM(M4:M17)</f>
        <v>517019731</v>
      </c>
      <c r="N18" s="60">
        <f>SUM(N4:N17)</f>
        <v>541375342.07000005</v>
      </c>
    </row>
    <row r="19" spans="1:14" ht="14.1" customHeight="1">
      <c r="A19" s="57"/>
      <c r="B19" s="166" t="s">
        <v>30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8"/>
    </row>
    <row r="20" spans="1:14" ht="14.1" customHeight="1">
      <c r="A20" s="57"/>
      <c r="B20" s="46" t="s">
        <v>211</v>
      </c>
      <c r="C20" s="58" t="s">
        <v>212</v>
      </c>
      <c r="D20" s="62">
        <v>16.079999999999998</v>
      </c>
      <c r="E20" s="76">
        <v>16.079999999999998</v>
      </c>
      <c r="F20" s="76">
        <v>16.05</v>
      </c>
      <c r="G20" s="76">
        <v>16.059999999999999</v>
      </c>
      <c r="H20" s="76">
        <v>16.13</v>
      </c>
      <c r="I20" s="76">
        <v>16.05</v>
      </c>
      <c r="J20" s="76">
        <v>16.079999999999998</v>
      </c>
      <c r="K20" s="77">
        <v>-0.19</v>
      </c>
      <c r="L20" s="78">
        <v>129</v>
      </c>
      <c r="M20" s="79">
        <v>6297020</v>
      </c>
      <c r="N20" s="79">
        <v>101155431.67</v>
      </c>
    </row>
    <row r="21" spans="1:14" ht="14.1" customHeight="1">
      <c r="A21" s="57"/>
      <c r="B21" s="46" t="s">
        <v>157</v>
      </c>
      <c r="C21" s="58" t="s">
        <v>158</v>
      </c>
      <c r="D21" s="62">
        <v>4.63</v>
      </c>
      <c r="E21" s="76">
        <v>4.6399999999999997</v>
      </c>
      <c r="F21" s="76">
        <v>4.6100000000000003</v>
      </c>
      <c r="G21" s="76">
        <v>4.62</v>
      </c>
      <c r="H21" s="76">
        <v>4.5999999999999996</v>
      </c>
      <c r="I21" s="76">
        <v>4.63</v>
      </c>
      <c r="J21" s="76">
        <v>4.6399999999999997</v>
      </c>
      <c r="K21" s="77">
        <v>-0.22</v>
      </c>
      <c r="L21" s="78">
        <v>26</v>
      </c>
      <c r="M21" s="79">
        <v>177098</v>
      </c>
      <c r="N21" s="79">
        <v>818991.32</v>
      </c>
    </row>
    <row r="22" spans="1:14" ht="14.1" customHeight="1">
      <c r="A22" s="57"/>
      <c r="B22" s="169" t="s">
        <v>112</v>
      </c>
      <c r="C22" s="170"/>
      <c r="D22" s="163"/>
      <c r="E22" s="164"/>
      <c r="F22" s="164"/>
      <c r="G22" s="164"/>
      <c r="H22" s="164"/>
      <c r="I22" s="164"/>
      <c r="J22" s="164"/>
      <c r="K22" s="165"/>
      <c r="L22" s="61">
        <f>SUM(L20:L21)</f>
        <v>155</v>
      </c>
      <c r="M22" s="59">
        <f>SUM(M20:M21)</f>
        <v>6474118</v>
      </c>
      <c r="N22" s="47">
        <f>SUM(N20:N21)</f>
        <v>101974422.98999999</v>
      </c>
    </row>
    <row r="23" spans="1:14" ht="14.1" customHeight="1">
      <c r="A23" s="57"/>
      <c r="B23" s="166" t="s">
        <v>93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8"/>
    </row>
    <row r="24" spans="1:14" ht="14.1" customHeight="1">
      <c r="A24" s="57"/>
      <c r="B24" s="46" t="s">
        <v>193</v>
      </c>
      <c r="C24" s="58" t="s">
        <v>194</v>
      </c>
      <c r="D24" s="76">
        <v>0.87</v>
      </c>
      <c r="E24" s="76">
        <v>0.87</v>
      </c>
      <c r="F24" s="76">
        <v>0.87</v>
      </c>
      <c r="G24" s="76">
        <v>0.87</v>
      </c>
      <c r="H24" s="76">
        <v>0.86</v>
      </c>
      <c r="I24" s="76">
        <v>0.87</v>
      </c>
      <c r="J24" s="76">
        <v>0.86</v>
      </c>
      <c r="K24" s="77">
        <v>1.1599999999999999</v>
      </c>
      <c r="L24" s="78">
        <v>2</v>
      </c>
      <c r="M24" s="79">
        <v>139923</v>
      </c>
      <c r="N24" s="79">
        <v>121733.01</v>
      </c>
    </row>
    <row r="25" spans="1:14" ht="14.1" customHeight="1">
      <c r="A25" s="57"/>
      <c r="B25" s="169" t="s">
        <v>258</v>
      </c>
      <c r="C25" s="170"/>
      <c r="D25" s="163"/>
      <c r="E25" s="164"/>
      <c r="F25" s="164"/>
      <c r="G25" s="164"/>
      <c r="H25" s="164"/>
      <c r="I25" s="164"/>
      <c r="J25" s="164"/>
      <c r="K25" s="165"/>
      <c r="L25" s="64">
        <f>SUM(L24:L24)</f>
        <v>2</v>
      </c>
      <c r="M25" s="64">
        <f>SUM(M24:M24)</f>
        <v>139923</v>
      </c>
      <c r="N25" s="64">
        <f>SUM(N24:N24)</f>
        <v>121733.01</v>
      </c>
    </row>
    <row r="26" spans="1:14" ht="14.1" customHeight="1">
      <c r="A26" s="57"/>
      <c r="B26" s="166" t="s">
        <v>82</v>
      </c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8"/>
    </row>
    <row r="27" spans="1:14" ht="14.1" customHeight="1">
      <c r="A27" s="57"/>
      <c r="B27" s="46" t="s">
        <v>153</v>
      </c>
      <c r="C27" s="58" t="s">
        <v>154</v>
      </c>
      <c r="D27" s="76">
        <v>21.74</v>
      </c>
      <c r="E27" s="76">
        <v>22.2</v>
      </c>
      <c r="F27" s="76">
        <v>21.74</v>
      </c>
      <c r="G27" s="76">
        <v>22.02</v>
      </c>
      <c r="H27" s="76">
        <v>21.75</v>
      </c>
      <c r="I27" s="76">
        <v>22</v>
      </c>
      <c r="J27" s="76">
        <v>21.74</v>
      </c>
      <c r="K27" s="77">
        <v>1.2</v>
      </c>
      <c r="L27" s="78">
        <v>21</v>
      </c>
      <c r="M27" s="79">
        <v>596861</v>
      </c>
      <c r="N27" s="79">
        <v>13144074.1</v>
      </c>
    </row>
    <row r="28" spans="1:14" ht="14.1" customHeight="1">
      <c r="A28" s="57"/>
      <c r="B28" s="46" t="s">
        <v>125</v>
      </c>
      <c r="C28" s="58" t="s">
        <v>126</v>
      </c>
      <c r="D28" s="76">
        <v>3.53</v>
      </c>
      <c r="E28" s="76">
        <v>3.55</v>
      </c>
      <c r="F28" s="76">
        <v>3.4</v>
      </c>
      <c r="G28" s="76">
        <v>3.46</v>
      </c>
      <c r="H28" s="76">
        <v>3.6</v>
      </c>
      <c r="I28" s="76">
        <v>3.4</v>
      </c>
      <c r="J28" s="76">
        <v>3.55</v>
      </c>
      <c r="K28" s="77">
        <v>-4.2300000000000004</v>
      </c>
      <c r="L28" s="78">
        <v>106</v>
      </c>
      <c r="M28" s="79">
        <v>18520496</v>
      </c>
      <c r="N28" s="79">
        <v>64052481.82</v>
      </c>
    </row>
    <row r="29" spans="1:14" ht="14.1" customHeight="1">
      <c r="A29" s="57"/>
      <c r="B29" s="169" t="s">
        <v>89</v>
      </c>
      <c r="C29" s="170"/>
      <c r="D29" s="163"/>
      <c r="E29" s="164"/>
      <c r="F29" s="164"/>
      <c r="G29" s="164"/>
      <c r="H29" s="164"/>
      <c r="I29" s="164"/>
      <c r="J29" s="164"/>
      <c r="K29" s="165"/>
      <c r="L29" s="64">
        <f>SUM(L27:L28)</f>
        <v>127</v>
      </c>
      <c r="M29" s="64">
        <f>SUM(M27:M28)</f>
        <v>19117357</v>
      </c>
      <c r="N29" s="64">
        <f>SUM(N27:N28)</f>
        <v>77196555.920000002</v>
      </c>
    </row>
    <row r="30" spans="1:14" ht="14.1" customHeight="1">
      <c r="A30" s="57"/>
      <c r="B30" s="166" t="s">
        <v>83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8"/>
    </row>
    <row r="31" spans="1:14" ht="14.1" customHeight="1">
      <c r="A31" s="57"/>
      <c r="B31" s="101" t="s">
        <v>259</v>
      </c>
      <c r="C31" s="102" t="s">
        <v>260</v>
      </c>
      <c r="D31" s="95">
        <v>6.28</v>
      </c>
      <c r="E31" s="95">
        <v>6.32</v>
      </c>
      <c r="F31" s="95">
        <v>6.25</v>
      </c>
      <c r="G31" s="95">
        <v>6.27</v>
      </c>
      <c r="H31" s="95">
        <v>6.28</v>
      </c>
      <c r="I31" s="95">
        <v>6.25</v>
      </c>
      <c r="J31" s="95">
        <v>6.28</v>
      </c>
      <c r="K31" s="96">
        <v>-0.48</v>
      </c>
      <c r="L31" s="93">
        <v>126</v>
      </c>
      <c r="M31" s="94">
        <v>7500647</v>
      </c>
      <c r="N31" s="94">
        <v>47034791.799999997</v>
      </c>
    </row>
    <row r="32" spans="1:14" ht="14.1" customHeight="1">
      <c r="A32" s="57"/>
      <c r="B32" s="101" t="s">
        <v>242</v>
      </c>
      <c r="C32" s="102" t="s">
        <v>241</v>
      </c>
      <c r="D32" s="95">
        <v>2.25</v>
      </c>
      <c r="E32" s="95">
        <v>2.25</v>
      </c>
      <c r="F32" s="95">
        <v>2.11</v>
      </c>
      <c r="G32" s="95">
        <v>2.11</v>
      </c>
      <c r="H32" s="95">
        <v>2.25</v>
      </c>
      <c r="I32" s="95">
        <v>2.11</v>
      </c>
      <c r="J32" s="95">
        <v>2.25</v>
      </c>
      <c r="K32" s="96">
        <v>-6.22</v>
      </c>
      <c r="L32" s="93">
        <v>5</v>
      </c>
      <c r="M32" s="94">
        <v>191000</v>
      </c>
      <c r="N32" s="94">
        <v>403150</v>
      </c>
    </row>
    <row r="33" spans="1:30" ht="14.1" customHeight="1">
      <c r="A33" s="57"/>
      <c r="B33" s="101" t="s">
        <v>209</v>
      </c>
      <c r="C33" s="102" t="s">
        <v>210</v>
      </c>
      <c r="D33" s="95">
        <v>24.12</v>
      </c>
      <c r="E33" s="95">
        <v>25</v>
      </c>
      <c r="F33" s="95">
        <v>23.99</v>
      </c>
      <c r="G33" s="95">
        <v>24.14</v>
      </c>
      <c r="H33" s="95">
        <v>23.99</v>
      </c>
      <c r="I33" s="95">
        <v>25</v>
      </c>
      <c r="J33" s="95">
        <v>23.99</v>
      </c>
      <c r="K33" s="96">
        <v>4.21</v>
      </c>
      <c r="L33" s="93">
        <v>7</v>
      </c>
      <c r="M33" s="94">
        <v>103971</v>
      </c>
      <c r="N33" s="94">
        <v>2510197.17</v>
      </c>
    </row>
    <row r="34" spans="1:30" ht="14.1" customHeight="1">
      <c r="A34" s="57"/>
      <c r="B34" s="101" t="s">
        <v>267</v>
      </c>
      <c r="C34" s="102" t="s">
        <v>268</v>
      </c>
      <c r="D34" s="95">
        <v>2.2999999999999998</v>
      </c>
      <c r="E34" s="95">
        <v>2.31</v>
      </c>
      <c r="F34" s="95">
        <v>2.29</v>
      </c>
      <c r="G34" s="95">
        <v>2.2999999999999998</v>
      </c>
      <c r="H34" s="95">
        <v>2.2999999999999998</v>
      </c>
      <c r="I34" s="95">
        <v>2.29</v>
      </c>
      <c r="J34" s="95">
        <v>2.2999999999999998</v>
      </c>
      <c r="K34" s="96">
        <v>-0.43</v>
      </c>
      <c r="L34" s="93">
        <v>16</v>
      </c>
      <c r="M34" s="94">
        <v>3115879</v>
      </c>
      <c r="N34" s="94">
        <v>7160367.5899999999</v>
      </c>
    </row>
    <row r="35" spans="1:30" ht="14.1" customHeight="1">
      <c r="A35" s="57"/>
      <c r="B35" s="101" t="s">
        <v>110</v>
      </c>
      <c r="C35" s="102" t="s">
        <v>111</v>
      </c>
      <c r="D35" s="95">
        <v>2</v>
      </c>
      <c r="E35" s="95">
        <v>2</v>
      </c>
      <c r="F35" s="95">
        <v>2</v>
      </c>
      <c r="G35" s="95">
        <v>2</v>
      </c>
      <c r="H35" s="95">
        <v>1.9</v>
      </c>
      <c r="I35" s="95">
        <v>2</v>
      </c>
      <c r="J35" s="95">
        <v>1.9</v>
      </c>
      <c r="K35" s="96">
        <v>5.26</v>
      </c>
      <c r="L35" s="93">
        <v>2</v>
      </c>
      <c r="M35" s="94">
        <v>872</v>
      </c>
      <c r="N35" s="94">
        <v>1744</v>
      </c>
    </row>
    <row r="36" spans="1:30" ht="14.1" customHeight="1">
      <c r="A36" s="57"/>
      <c r="B36" s="101" t="s">
        <v>139</v>
      </c>
      <c r="C36" s="102" t="s">
        <v>140</v>
      </c>
      <c r="D36" s="95">
        <v>7.2</v>
      </c>
      <c r="E36" s="95">
        <v>7.2</v>
      </c>
      <c r="F36" s="95">
        <v>6.71</v>
      </c>
      <c r="G36" s="95">
        <v>6.74</v>
      </c>
      <c r="H36" s="95">
        <v>7.18</v>
      </c>
      <c r="I36" s="95">
        <v>7.2</v>
      </c>
      <c r="J36" s="95">
        <v>7.2</v>
      </c>
      <c r="K36" s="96">
        <v>0</v>
      </c>
      <c r="L36" s="93">
        <v>24</v>
      </c>
      <c r="M36" s="94">
        <v>10725332</v>
      </c>
      <c r="N36" s="94">
        <v>72286906.840000004</v>
      </c>
    </row>
    <row r="37" spans="1:30" ht="14.1" customHeight="1">
      <c r="A37" s="57"/>
      <c r="B37" s="169" t="s">
        <v>90</v>
      </c>
      <c r="C37" s="170"/>
      <c r="D37" s="163"/>
      <c r="E37" s="164"/>
      <c r="F37" s="164"/>
      <c r="G37" s="164"/>
      <c r="H37" s="164"/>
      <c r="I37" s="164"/>
      <c r="J37" s="164"/>
      <c r="K37" s="165"/>
      <c r="L37" s="64">
        <f>SUM(L31:L36)</f>
        <v>180</v>
      </c>
      <c r="M37" s="64">
        <f>SUM(M31:M36)</f>
        <v>21637701</v>
      </c>
      <c r="N37" s="64">
        <f>SUM(N31:N36)</f>
        <v>129397157.40000001</v>
      </c>
    </row>
    <row r="38" spans="1:30" ht="14.1" customHeight="1">
      <c r="A38" s="57"/>
      <c r="B38" s="166" t="s">
        <v>31</v>
      </c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8"/>
    </row>
    <row r="39" spans="1:30" ht="14.1" customHeight="1">
      <c r="A39" s="57"/>
      <c r="B39" s="101" t="s">
        <v>274</v>
      </c>
      <c r="C39" s="102" t="s">
        <v>275</v>
      </c>
      <c r="D39" s="95">
        <v>9</v>
      </c>
      <c r="E39" s="95">
        <v>9</v>
      </c>
      <c r="F39" s="95">
        <v>9</v>
      </c>
      <c r="G39" s="95">
        <v>9</v>
      </c>
      <c r="H39" s="95">
        <v>9</v>
      </c>
      <c r="I39" s="95">
        <v>9</v>
      </c>
      <c r="J39" s="95">
        <v>9</v>
      </c>
      <c r="K39" s="96">
        <v>0</v>
      </c>
      <c r="L39" s="93">
        <v>19</v>
      </c>
      <c r="M39" s="94">
        <v>1561074</v>
      </c>
      <c r="N39" s="94">
        <v>14049666</v>
      </c>
    </row>
    <row r="40" spans="1:30" ht="14.1" customHeight="1">
      <c r="A40" s="57"/>
      <c r="B40" s="101" t="s">
        <v>256</v>
      </c>
      <c r="C40" s="102" t="s">
        <v>257</v>
      </c>
      <c r="D40" s="95">
        <v>66.5</v>
      </c>
      <c r="E40" s="95">
        <v>66.5</v>
      </c>
      <c r="F40" s="95">
        <v>66.5</v>
      </c>
      <c r="G40" s="95">
        <v>66.5</v>
      </c>
      <c r="H40" s="95">
        <v>66.5</v>
      </c>
      <c r="I40" s="95">
        <v>66.5</v>
      </c>
      <c r="J40" s="95">
        <v>66.5</v>
      </c>
      <c r="K40" s="96">
        <v>0</v>
      </c>
      <c r="L40" s="93">
        <v>1</v>
      </c>
      <c r="M40" s="94">
        <v>9532</v>
      </c>
      <c r="N40" s="94">
        <v>633878</v>
      </c>
    </row>
    <row r="41" spans="1:30" ht="14.1" customHeight="1">
      <c r="A41" s="57"/>
      <c r="B41" s="101" t="s">
        <v>228</v>
      </c>
      <c r="C41" s="102" t="s">
        <v>227</v>
      </c>
      <c r="D41" s="95">
        <v>9.5</v>
      </c>
      <c r="E41" s="95">
        <v>9.5</v>
      </c>
      <c r="F41" s="95">
        <v>9.5</v>
      </c>
      <c r="G41" s="95">
        <v>9.5</v>
      </c>
      <c r="H41" s="95">
        <v>9</v>
      </c>
      <c r="I41" s="95">
        <v>9.5</v>
      </c>
      <c r="J41" s="95">
        <v>9</v>
      </c>
      <c r="K41" s="96">
        <v>5.56</v>
      </c>
      <c r="L41" s="93">
        <v>1</v>
      </c>
      <c r="M41" s="94">
        <v>10000</v>
      </c>
      <c r="N41" s="94">
        <v>95000</v>
      </c>
    </row>
    <row r="42" spans="1:30" ht="14.1" customHeight="1">
      <c r="A42" s="57"/>
      <c r="B42" s="169" t="s">
        <v>91</v>
      </c>
      <c r="C42" s="170"/>
      <c r="D42" s="163"/>
      <c r="E42" s="164"/>
      <c r="F42" s="164"/>
      <c r="G42" s="164"/>
      <c r="H42" s="164"/>
      <c r="I42" s="164"/>
      <c r="J42" s="164"/>
      <c r="K42" s="165"/>
      <c r="L42" s="63">
        <f>SUM(L39:L41)</f>
        <v>21</v>
      </c>
      <c r="M42" s="60">
        <f>SUM(M39:M41)</f>
        <v>1580606</v>
      </c>
      <c r="N42" s="60">
        <f>SUM(N39:N41)</f>
        <v>14778544</v>
      </c>
    </row>
    <row r="43" spans="1:30" ht="14.1" customHeight="1">
      <c r="A43" s="57"/>
      <c r="B43" s="166" t="s">
        <v>84</v>
      </c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8"/>
    </row>
    <row r="44" spans="1:30" ht="14.1" customHeight="1">
      <c r="A44" s="57"/>
      <c r="B44" s="101" t="s">
        <v>213</v>
      </c>
      <c r="C44" s="102" t="s">
        <v>214</v>
      </c>
      <c r="D44" s="95">
        <v>7.7</v>
      </c>
      <c r="E44" s="95">
        <v>7.7</v>
      </c>
      <c r="F44" s="95">
        <v>7.7</v>
      </c>
      <c r="G44" s="95">
        <v>7.7</v>
      </c>
      <c r="H44" s="95">
        <v>7.64</v>
      </c>
      <c r="I44" s="95">
        <v>7.7</v>
      </c>
      <c r="J44" s="95">
        <v>7.65</v>
      </c>
      <c r="K44" s="96">
        <v>0.65</v>
      </c>
      <c r="L44" s="93">
        <v>3</v>
      </c>
      <c r="M44" s="94">
        <v>9323</v>
      </c>
      <c r="N44" s="94">
        <v>71787.100000000006</v>
      </c>
    </row>
    <row r="45" spans="1:30" ht="14.1" customHeight="1">
      <c r="A45" s="57"/>
      <c r="B45" s="101" t="s">
        <v>86</v>
      </c>
      <c r="C45" s="102" t="s">
        <v>43</v>
      </c>
      <c r="D45" s="95">
        <v>0.36</v>
      </c>
      <c r="E45" s="95">
        <v>0.41</v>
      </c>
      <c r="F45" s="95">
        <v>0.36</v>
      </c>
      <c r="G45" s="95">
        <v>0.38</v>
      </c>
      <c r="H45" s="95">
        <v>0.39</v>
      </c>
      <c r="I45" s="95">
        <v>0.36</v>
      </c>
      <c r="J45" s="95">
        <v>0.34</v>
      </c>
      <c r="K45" s="96">
        <v>5.88</v>
      </c>
      <c r="L45" s="93">
        <v>4</v>
      </c>
      <c r="M45" s="94">
        <v>12985</v>
      </c>
      <c r="N45" s="94">
        <v>4899.6000000000004</v>
      </c>
    </row>
    <row r="46" spans="1:30" ht="14.1" customHeight="1">
      <c r="A46" s="57"/>
      <c r="B46" s="169" t="s">
        <v>269</v>
      </c>
      <c r="C46" s="170"/>
      <c r="D46" s="163"/>
      <c r="E46" s="164"/>
      <c r="F46" s="164"/>
      <c r="G46" s="164"/>
      <c r="H46" s="164"/>
      <c r="I46" s="164"/>
      <c r="J46" s="164"/>
      <c r="K46" s="165"/>
      <c r="L46" s="63">
        <f>SUM(L44:L45)</f>
        <v>7</v>
      </c>
      <c r="M46" s="60">
        <f>SUM(M44:M45)</f>
        <v>22308</v>
      </c>
      <c r="N46" s="60">
        <f>SUM(N44:N45)</f>
        <v>76686.700000000012</v>
      </c>
    </row>
    <row r="47" spans="1:30" s="51" customFormat="1" ht="14.1" customHeight="1">
      <c r="B47" s="65" t="s">
        <v>32</v>
      </c>
      <c r="C47" s="171"/>
      <c r="D47" s="172"/>
      <c r="E47" s="172"/>
      <c r="F47" s="172"/>
      <c r="G47" s="172"/>
      <c r="H47" s="172"/>
      <c r="I47" s="172"/>
      <c r="J47" s="172"/>
      <c r="K47" s="173"/>
      <c r="L47" s="66">
        <f>L46+L42+L37+L29+L25+L22+L18</f>
        <v>982</v>
      </c>
      <c r="M47" s="66">
        <f>M46+M42+M37+M29+M25+M22+M18</f>
        <v>565991744</v>
      </c>
      <c r="N47" s="66">
        <f>N46+N42+N37+N29+N25+N22+N18</f>
        <v>864920442.09000003</v>
      </c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</row>
    <row r="48" spans="1:30" s="51" customFormat="1" ht="37.5" customHeight="1">
      <c r="A48" s="50"/>
      <c r="B48" s="174" t="s">
        <v>322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6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</row>
    <row r="49" spans="1:30" s="51" customFormat="1" ht="48" customHeight="1">
      <c r="B49" s="52" t="s">
        <v>15</v>
      </c>
      <c r="C49" s="53" t="s">
        <v>20</v>
      </c>
      <c r="D49" s="53" t="s">
        <v>21</v>
      </c>
      <c r="E49" s="53" t="s">
        <v>22</v>
      </c>
      <c r="F49" s="53" t="s">
        <v>23</v>
      </c>
      <c r="G49" s="53" t="s">
        <v>24</v>
      </c>
      <c r="H49" s="53" t="s">
        <v>25</v>
      </c>
      <c r="I49" s="53" t="s">
        <v>19</v>
      </c>
      <c r="J49" s="53" t="s">
        <v>26</v>
      </c>
      <c r="K49" s="54" t="s">
        <v>27</v>
      </c>
      <c r="L49" s="55" t="s">
        <v>28</v>
      </c>
      <c r="M49" s="55" t="s">
        <v>18</v>
      </c>
      <c r="N49" s="56" t="s">
        <v>7</v>
      </c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</row>
    <row r="50" spans="1:30" ht="12.95" customHeight="1">
      <c r="A50" s="57"/>
      <c r="B50" s="166" t="s">
        <v>29</v>
      </c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8"/>
    </row>
    <row r="51" spans="1:30" ht="12.95" customHeight="1">
      <c r="A51" s="57"/>
      <c r="B51" s="101" t="s">
        <v>229</v>
      </c>
      <c r="C51" s="102" t="s">
        <v>230</v>
      </c>
      <c r="D51" s="95">
        <v>0.2</v>
      </c>
      <c r="E51" s="95">
        <v>0.2</v>
      </c>
      <c r="F51" s="95">
        <v>0.2</v>
      </c>
      <c r="G51" s="95">
        <v>0.2</v>
      </c>
      <c r="H51" s="95">
        <v>0.2</v>
      </c>
      <c r="I51" s="95">
        <v>0.2</v>
      </c>
      <c r="J51" s="95">
        <v>0.2</v>
      </c>
      <c r="K51" s="96">
        <v>0</v>
      </c>
      <c r="L51" s="93">
        <v>8</v>
      </c>
      <c r="M51" s="94">
        <v>917847783</v>
      </c>
      <c r="N51" s="94">
        <v>183569556.59999999</v>
      </c>
    </row>
    <row r="52" spans="1:30" ht="14.1" customHeight="1">
      <c r="A52" s="57"/>
      <c r="B52" s="169" t="s">
        <v>88</v>
      </c>
      <c r="C52" s="170"/>
      <c r="D52" s="163"/>
      <c r="E52" s="164"/>
      <c r="F52" s="164"/>
      <c r="G52" s="164"/>
      <c r="H52" s="164"/>
      <c r="I52" s="164"/>
      <c r="J52" s="164"/>
      <c r="K52" s="165"/>
      <c r="L52" s="59">
        <f>SUM(L51)</f>
        <v>8</v>
      </c>
      <c r="M52" s="59">
        <f>SUM(M51)</f>
        <v>917847783</v>
      </c>
      <c r="N52" s="60">
        <f>SUM(N51)</f>
        <v>183569556.59999999</v>
      </c>
    </row>
    <row r="53" spans="1:30" ht="12.95" customHeight="1">
      <c r="A53" s="57"/>
      <c r="B53" s="166" t="s">
        <v>93</v>
      </c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8"/>
    </row>
    <row r="54" spans="1:30" ht="12.95" customHeight="1">
      <c r="A54" s="57"/>
      <c r="B54" s="101" t="s">
        <v>287</v>
      </c>
      <c r="C54" s="102" t="s">
        <v>288</v>
      </c>
      <c r="D54" s="95">
        <v>4.79</v>
      </c>
      <c r="E54" s="95">
        <v>4.79</v>
      </c>
      <c r="F54" s="95">
        <v>4.32</v>
      </c>
      <c r="G54" s="95">
        <v>4.3499999999999996</v>
      </c>
      <c r="H54" s="95">
        <v>4.8</v>
      </c>
      <c r="I54" s="95">
        <v>4.32</v>
      </c>
      <c r="J54" s="95">
        <v>4.79</v>
      </c>
      <c r="K54" s="96">
        <v>-9.81</v>
      </c>
      <c r="L54" s="93">
        <v>16</v>
      </c>
      <c r="M54" s="94">
        <v>60358</v>
      </c>
      <c r="N54" s="94">
        <v>262807.82</v>
      </c>
    </row>
    <row r="55" spans="1:30" ht="12.95" customHeight="1">
      <c r="A55" s="57"/>
      <c r="B55" s="169" t="s">
        <v>258</v>
      </c>
      <c r="C55" s="170"/>
      <c r="D55" s="163"/>
      <c r="E55" s="164"/>
      <c r="F55" s="164"/>
      <c r="G55" s="164"/>
      <c r="H55" s="164"/>
      <c r="I55" s="164"/>
      <c r="J55" s="164"/>
      <c r="K55" s="165"/>
      <c r="L55" s="64">
        <f>L54</f>
        <v>16</v>
      </c>
      <c r="M55" s="64">
        <f t="shared" ref="M55:N55" si="0">M54</f>
        <v>60358</v>
      </c>
      <c r="N55" s="64">
        <f t="shared" si="0"/>
        <v>262807.82</v>
      </c>
    </row>
    <row r="56" spans="1:30" ht="12.95" customHeight="1">
      <c r="A56" s="57"/>
      <c r="B56" s="166" t="s">
        <v>82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8"/>
    </row>
    <row r="57" spans="1:30" ht="12.95" customHeight="1">
      <c r="A57" s="57"/>
      <c r="B57" s="46" t="s">
        <v>33</v>
      </c>
      <c r="C57" s="58" t="s">
        <v>34</v>
      </c>
      <c r="D57" s="95">
        <v>1.65</v>
      </c>
      <c r="E57" s="95">
        <v>1.65</v>
      </c>
      <c r="F57" s="95">
        <v>1.65</v>
      </c>
      <c r="G57" s="95">
        <v>1.65</v>
      </c>
      <c r="H57" s="95">
        <v>1.65</v>
      </c>
      <c r="I57" s="95">
        <v>1.65</v>
      </c>
      <c r="J57" s="95">
        <v>1.65</v>
      </c>
      <c r="K57" s="96">
        <v>0</v>
      </c>
      <c r="L57" s="93">
        <v>6</v>
      </c>
      <c r="M57" s="94">
        <v>17061</v>
      </c>
      <c r="N57" s="94">
        <v>28150.65</v>
      </c>
    </row>
    <row r="58" spans="1:30" ht="15.75">
      <c r="A58" s="57"/>
      <c r="B58" s="169" t="s">
        <v>90</v>
      </c>
      <c r="C58" s="170"/>
      <c r="D58" s="163"/>
      <c r="E58" s="164"/>
      <c r="F58" s="164"/>
      <c r="G58" s="164"/>
      <c r="H58" s="164"/>
      <c r="I58" s="164"/>
      <c r="J58" s="164"/>
      <c r="K58" s="165"/>
      <c r="L58" s="64">
        <f>SUM(L56:L57)</f>
        <v>6</v>
      </c>
      <c r="M58" s="64">
        <f>SUM(M56:M57)</f>
        <v>17061</v>
      </c>
      <c r="N58" s="64">
        <f>SUM(N56:N57)</f>
        <v>28150.65</v>
      </c>
    </row>
    <row r="59" spans="1:30" ht="12.95" customHeight="1">
      <c r="A59" s="57"/>
      <c r="B59" s="166" t="s">
        <v>83</v>
      </c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8"/>
    </row>
    <row r="60" spans="1:30" ht="15.75">
      <c r="A60" s="57"/>
      <c r="B60" s="89" t="s">
        <v>35</v>
      </c>
      <c r="C60" s="90" t="s">
        <v>36</v>
      </c>
      <c r="D60" s="95">
        <v>2.99</v>
      </c>
      <c r="E60" s="95">
        <v>2.99</v>
      </c>
      <c r="F60" s="95">
        <v>2.95</v>
      </c>
      <c r="G60" s="95">
        <v>2.96</v>
      </c>
      <c r="H60" s="95">
        <v>2.95</v>
      </c>
      <c r="I60" s="95">
        <v>2.95</v>
      </c>
      <c r="J60" s="95">
        <v>2.99</v>
      </c>
      <c r="K60" s="96">
        <v>-1.34</v>
      </c>
      <c r="L60" s="93">
        <v>6</v>
      </c>
      <c r="M60" s="94">
        <v>614328</v>
      </c>
      <c r="N60" s="94">
        <v>1816840.72</v>
      </c>
    </row>
    <row r="61" spans="1:30" ht="15.75">
      <c r="A61" s="57"/>
      <c r="B61" s="89" t="s">
        <v>87</v>
      </c>
      <c r="C61" s="90" t="s">
        <v>37</v>
      </c>
      <c r="D61" s="95">
        <v>1.3</v>
      </c>
      <c r="E61" s="95">
        <v>1.35</v>
      </c>
      <c r="F61" s="95">
        <v>1.3</v>
      </c>
      <c r="G61" s="95">
        <v>1.3</v>
      </c>
      <c r="H61" s="95">
        <v>1.25</v>
      </c>
      <c r="I61" s="95">
        <v>1.34</v>
      </c>
      <c r="J61" s="95">
        <v>1.25</v>
      </c>
      <c r="K61" s="96">
        <v>7.2</v>
      </c>
      <c r="L61" s="93">
        <v>4</v>
      </c>
      <c r="M61" s="94">
        <v>101514</v>
      </c>
      <c r="N61" s="94">
        <v>132038.76</v>
      </c>
    </row>
    <row r="62" spans="1:30" ht="12.95" customHeight="1">
      <c r="A62" s="57"/>
      <c r="B62" s="169" t="s">
        <v>90</v>
      </c>
      <c r="C62" s="170"/>
      <c r="D62" s="163"/>
      <c r="E62" s="164"/>
      <c r="F62" s="164"/>
      <c r="G62" s="164"/>
      <c r="H62" s="164"/>
      <c r="I62" s="164"/>
      <c r="J62" s="164"/>
      <c r="K62" s="165"/>
      <c r="L62" s="64">
        <f>SUM(L60:L61)</f>
        <v>10</v>
      </c>
      <c r="M62" s="64">
        <f>SUM(M60:M61)</f>
        <v>715842</v>
      </c>
      <c r="N62" s="64">
        <f>SUM(N60:N61)</f>
        <v>1948879.48</v>
      </c>
    </row>
    <row r="63" spans="1:30" s="51" customFormat="1" ht="12.95" customHeight="1">
      <c r="B63" s="65" t="s">
        <v>117</v>
      </c>
      <c r="C63" s="171"/>
      <c r="D63" s="172"/>
      <c r="E63" s="172"/>
      <c r="F63" s="172"/>
      <c r="G63" s="172"/>
      <c r="H63" s="172"/>
      <c r="I63" s="172"/>
      <c r="J63" s="172"/>
      <c r="K63" s="173"/>
      <c r="L63" s="66">
        <f>L62+L55+L58+L52</f>
        <v>40</v>
      </c>
      <c r="M63" s="66">
        <f t="shared" ref="M63:N63" si="1">M62+M55+M58+M52</f>
        <v>918641044</v>
      </c>
      <c r="N63" s="66">
        <f t="shared" si="1"/>
        <v>185809394.54999998</v>
      </c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</row>
    <row r="64" spans="1:30" s="51" customFormat="1" ht="22.5" customHeight="1">
      <c r="A64" s="50"/>
      <c r="B64" s="174" t="s">
        <v>324</v>
      </c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6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</row>
    <row r="65" spans="1:30" s="51" customFormat="1" ht="44.25" customHeight="1">
      <c r="B65" s="52" t="s">
        <v>15</v>
      </c>
      <c r="C65" s="53" t="s">
        <v>20</v>
      </c>
      <c r="D65" s="53" t="s">
        <v>21</v>
      </c>
      <c r="E65" s="53" t="s">
        <v>22</v>
      </c>
      <c r="F65" s="53" t="s">
        <v>23</v>
      </c>
      <c r="G65" s="53" t="s">
        <v>24</v>
      </c>
      <c r="H65" s="53" t="s">
        <v>25</v>
      </c>
      <c r="I65" s="53" t="s">
        <v>19</v>
      </c>
      <c r="J65" s="53" t="s">
        <v>26</v>
      </c>
      <c r="K65" s="54" t="s">
        <v>27</v>
      </c>
      <c r="L65" s="55" t="s">
        <v>28</v>
      </c>
      <c r="M65" s="55" t="s">
        <v>18</v>
      </c>
      <c r="N65" s="56" t="s">
        <v>7</v>
      </c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</row>
    <row r="66" spans="1:30" ht="15.75">
      <c r="A66" s="57"/>
      <c r="B66" s="166" t="s">
        <v>82</v>
      </c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8"/>
    </row>
    <row r="67" spans="1:30" ht="15.75">
      <c r="A67" s="57"/>
      <c r="B67" s="89" t="s">
        <v>155</v>
      </c>
      <c r="C67" s="90" t="s">
        <v>156</v>
      </c>
      <c r="D67" s="95">
        <v>1.25</v>
      </c>
      <c r="E67" s="95">
        <v>1.25</v>
      </c>
      <c r="F67" s="95">
        <v>1.21</v>
      </c>
      <c r="G67" s="95">
        <v>1.24</v>
      </c>
      <c r="H67" s="95">
        <v>1.22</v>
      </c>
      <c r="I67" s="95">
        <v>1.21</v>
      </c>
      <c r="J67" s="95">
        <v>1.25</v>
      </c>
      <c r="K67" s="96">
        <v>-3.2</v>
      </c>
      <c r="L67" s="93">
        <v>3</v>
      </c>
      <c r="M67" s="94">
        <v>68737</v>
      </c>
      <c r="N67" s="94">
        <v>84921.25</v>
      </c>
    </row>
    <row r="68" spans="1:30" ht="15.75">
      <c r="A68" s="57"/>
      <c r="B68" s="89" t="s">
        <v>85</v>
      </c>
      <c r="C68" s="90" t="s">
        <v>42</v>
      </c>
      <c r="D68" s="95">
        <v>1.66</v>
      </c>
      <c r="E68" s="95">
        <v>1.66</v>
      </c>
      <c r="F68" s="95">
        <v>1.66</v>
      </c>
      <c r="G68" s="95">
        <v>1.66</v>
      </c>
      <c r="H68" s="95">
        <v>1.51</v>
      </c>
      <c r="I68" s="95">
        <v>1.66</v>
      </c>
      <c r="J68" s="95">
        <v>1.66</v>
      </c>
      <c r="K68" s="96">
        <v>0</v>
      </c>
      <c r="L68" s="93">
        <v>4</v>
      </c>
      <c r="M68" s="94">
        <v>6286</v>
      </c>
      <c r="N68" s="94">
        <v>10434.76</v>
      </c>
    </row>
    <row r="69" spans="1:30" ht="15.75">
      <c r="A69" s="57"/>
      <c r="B69" s="169" t="s">
        <v>90</v>
      </c>
      <c r="C69" s="170"/>
      <c r="D69" s="163"/>
      <c r="E69" s="164"/>
      <c r="F69" s="164"/>
      <c r="G69" s="164"/>
      <c r="H69" s="164"/>
      <c r="I69" s="164"/>
      <c r="J69" s="164"/>
      <c r="K69" s="165"/>
      <c r="L69" s="64">
        <f>SUM(L67:L68)</f>
        <v>7</v>
      </c>
      <c r="M69" s="64">
        <f>SUM(M67:M68)</f>
        <v>75023</v>
      </c>
      <c r="N69" s="64">
        <f>SUM(N67:N68)</f>
        <v>95356.01</v>
      </c>
    </row>
    <row r="70" spans="1:30" ht="12.95" customHeight="1">
      <c r="A70" s="57"/>
      <c r="B70" s="166" t="s">
        <v>83</v>
      </c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8"/>
    </row>
    <row r="71" spans="1:30" ht="12.95" customHeight="1">
      <c r="A71" s="57"/>
      <c r="B71" s="89" t="s">
        <v>199</v>
      </c>
      <c r="C71" s="90" t="s">
        <v>200</v>
      </c>
      <c r="D71" s="95">
        <v>1.4</v>
      </c>
      <c r="E71" s="95">
        <v>1.4</v>
      </c>
      <c r="F71" s="95">
        <v>1.4</v>
      </c>
      <c r="G71" s="95">
        <v>1.4</v>
      </c>
      <c r="H71" s="95">
        <v>1.4</v>
      </c>
      <c r="I71" s="95">
        <v>1.4</v>
      </c>
      <c r="J71" s="95">
        <v>1.4</v>
      </c>
      <c r="K71" s="96">
        <v>0</v>
      </c>
      <c r="L71" s="93">
        <v>3</v>
      </c>
      <c r="M71" s="94">
        <v>150030</v>
      </c>
      <c r="N71" s="94">
        <v>210042</v>
      </c>
    </row>
    <row r="72" spans="1:30" ht="12.95" customHeight="1">
      <c r="A72" s="57"/>
      <c r="B72" s="89" t="s">
        <v>244</v>
      </c>
      <c r="C72" s="90" t="s">
        <v>243</v>
      </c>
      <c r="D72" s="95">
        <v>2</v>
      </c>
      <c r="E72" s="95">
        <v>2</v>
      </c>
      <c r="F72" s="95">
        <v>1.95</v>
      </c>
      <c r="G72" s="95">
        <v>1.99</v>
      </c>
      <c r="H72" s="95">
        <v>1.96</v>
      </c>
      <c r="I72" s="95">
        <v>1.95</v>
      </c>
      <c r="J72" s="95">
        <v>2</v>
      </c>
      <c r="K72" s="96">
        <v>-2.5</v>
      </c>
      <c r="L72" s="93">
        <v>5</v>
      </c>
      <c r="M72" s="94">
        <v>88486</v>
      </c>
      <c r="N72" s="94">
        <v>175967.15</v>
      </c>
    </row>
    <row r="73" spans="1:30" ht="12.95" customHeight="1">
      <c r="A73" s="57"/>
      <c r="B73" s="89" t="s">
        <v>38</v>
      </c>
      <c r="C73" s="90" t="s">
        <v>39</v>
      </c>
      <c r="D73" s="95">
        <v>1.29</v>
      </c>
      <c r="E73" s="95">
        <v>1.29</v>
      </c>
      <c r="F73" s="95">
        <v>1.28</v>
      </c>
      <c r="G73" s="95">
        <v>1.28</v>
      </c>
      <c r="H73" s="95">
        <v>1.3</v>
      </c>
      <c r="I73" s="95">
        <v>1.29</v>
      </c>
      <c r="J73" s="95">
        <v>1.3</v>
      </c>
      <c r="K73" s="96">
        <v>-0.77</v>
      </c>
      <c r="L73" s="93">
        <v>7</v>
      </c>
      <c r="M73" s="94">
        <v>8000000</v>
      </c>
      <c r="N73" s="94">
        <v>10260000</v>
      </c>
    </row>
    <row r="74" spans="1:30" ht="12.95" customHeight="1">
      <c r="A74" s="57"/>
      <c r="B74" s="169" t="s">
        <v>90</v>
      </c>
      <c r="C74" s="170"/>
      <c r="D74" s="163"/>
      <c r="E74" s="164"/>
      <c r="F74" s="164"/>
      <c r="G74" s="164"/>
      <c r="H74" s="164"/>
      <c r="I74" s="164"/>
      <c r="J74" s="164"/>
      <c r="K74" s="165"/>
      <c r="L74" s="64">
        <f>SUM(L71:L73)</f>
        <v>15</v>
      </c>
      <c r="M74" s="64">
        <f>SUM(M71:M73)</f>
        <v>8238516</v>
      </c>
      <c r="N74" s="64">
        <f>SUM(N71:N73)</f>
        <v>10646009.15</v>
      </c>
    </row>
    <row r="75" spans="1:30" ht="12.95" customHeight="1">
      <c r="A75" s="57"/>
      <c r="B75" s="166" t="s">
        <v>31</v>
      </c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8"/>
    </row>
    <row r="76" spans="1:30" ht="12.95" customHeight="1">
      <c r="A76" s="57"/>
      <c r="B76" s="89" t="s">
        <v>180</v>
      </c>
      <c r="C76" s="90" t="s">
        <v>181</v>
      </c>
      <c r="D76" s="95">
        <v>18.850000000000001</v>
      </c>
      <c r="E76" s="95">
        <v>18.899999999999999</v>
      </c>
      <c r="F76" s="95">
        <v>18.71</v>
      </c>
      <c r="G76" s="95">
        <v>18.89</v>
      </c>
      <c r="H76" s="95">
        <v>18.899999999999999</v>
      </c>
      <c r="I76" s="95">
        <v>18.899999999999999</v>
      </c>
      <c r="J76" s="95">
        <v>18.850000000000001</v>
      </c>
      <c r="K76" s="96">
        <v>0.27</v>
      </c>
      <c r="L76" s="93">
        <v>6</v>
      </c>
      <c r="M76" s="94">
        <v>135476</v>
      </c>
      <c r="N76" s="94">
        <v>2559428</v>
      </c>
    </row>
    <row r="77" spans="1:30" ht="15.75">
      <c r="A77" s="57"/>
      <c r="B77" s="169" t="s">
        <v>91</v>
      </c>
      <c r="C77" s="170"/>
      <c r="D77" s="163"/>
      <c r="E77" s="164"/>
      <c r="F77" s="164"/>
      <c r="G77" s="164"/>
      <c r="H77" s="164"/>
      <c r="I77" s="164"/>
      <c r="J77" s="164"/>
      <c r="K77" s="165"/>
      <c r="L77" s="64">
        <f>SUM(L76:L76)</f>
        <v>6</v>
      </c>
      <c r="M77" s="64">
        <f>SUM(M76:M76)</f>
        <v>135476</v>
      </c>
      <c r="N77" s="64">
        <f>SUM(N76:N76)</f>
        <v>2559428</v>
      </c>
    </row>
    <row r="78" spans="1:30" ht="12.95" customHeight="1">
      <c r="A78" s="57"/>
      <c r="B78" s="166" t="s">
        <v>84</v>
      </c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8"/>
    </row>
    <row r="79" spans="1:30" ht="12.95" customHeight="1">
      <c r="A79" s="57"/>
      <c r="B79" s="101" t="s">
        <v>278</v>
      </c>
      <c r="C79" s="102" t="s">
        <v>279</v>
      </c>
      <c r="D79" s="76">
        <v>5.7</v>
      </c>
      <c r="E79" s="76">
        <v>5.7</v>
      </c>
      <c r="F79" s="76">
        <v>5.4</v>
      </c>
      <c r="G79" s="76">
        <v>5.51</v>
      </c>
      <c r="H79" s="76">
        <v>5.71</v>
      </c>
      <c r="I79" s="76">
        <v>5.41</v>
      </c>
      <c r="J79" s="76">
        <v>5.7</v>
      </c>
      <c r="K79" s="77">
        <v>-5.09</v>
      </c>
      <c r="L79" s="78">
        <v>174</v>
      </c>
      <c r="M79" s="79">
        <v>24086324</v>
      </c>
      <c r="N79" s="79">
        <v>132833605.75</v>
      </c>
    </row>
    <row r="80" spans="1:30" ht="12.75" customHeight="1">
      <c r="A80" s="57"/>
      <c r="B80" s="169" t="s">
        <v>269</v>
      </c>
      <c r="C80" s="170"/>
      <c r="D80" s="163"/>
      <c r="E80" s="164"/>
      <c r="F80" s="164"/>
      <c r="G80" s="164"/>
      <c r="H80" s="164"/>
      <c r="I80" s="164"/>
      <c r="J80" s="164"/>
      <c r="K80" s="165"/>
      <c r="L80" s="63">
        <f>SUM(L79)</f>
        <v>174</v>
      </c>
      <c r="M80" s="60">
        <f>SUM(M79)</f>
        <v>24086324</v>
      </c>
      <c r="N80" s="60">
        <f>SUM(N79)</f>
        <v>132833605.75</v>
      </c>
    </row>
    <row r="81" spans="1:30" s="51" customFormat="1" ht="12.95" customHeight="1">
      <c r="B81" s="65" t="s">
        <v>70</v>
      </c>
      <c r="C81" s="171"/>
      <c r="D81" s="172"/>
      <c r="E81" s="172"/>
      <c r="F81" s="172"/>
      <c r="G81" s="172"/>
      <c r="H81" s="172"/>
      <c r="I81" s="172"/>
      <c r="J81" s="172"/>
      <c r="K81" s="173"/>
      <c r="L81" s="66">
        <f>L74+L69+L77+L80</f>
        <v>202</v>
      </c>
      <c r="M81" s="66">
        <f>M74+M69+M77+M80</f>
        <v>32535339</v>
      </c>
      <c r="N81" s="66">
        <f>N74+N69+N77+N80</f>
        <v>146134398.91</v>
      </c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</row>
    <row r="82" spans="1:30" s="51" customFormat="1" ht="12.95" customHeight="1">
      <c r="B82" s="65" t="s">
        <v>40</v>
      </c>
      <c r="C82" s="171"/>
      <c r="D82" s="172"/>
      <c r="E82" s="172"/>
      <c r="F82" s="172"/>
      <c r="G82" s="172"/>
      <c r="H82" s="172"/>
      <c r="I82" s="172"/>
      <c r="J82" s="172"/>
      <c r="K82" s="173"/>
      <c r="L82" s="66">
        <f>L81+L63+L47</f>
        <v>1224</v>
      </c>
      <c r="M82" s="66">
        <f>M81+M63+M47</f>
        <v>1517168127</v>
      </c>
      <c r="N82" s="66">
        <f>N81+N63+N47</f>
        <v>1196864235.55</v>
      </c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</row>
    <row r="83" spans="1:30" ht="12.95" customHeight="1">
      <c r="A83" s="57"/>
      <c r="N83" s="70"/>
    </row>
    <row r="84" spans="1:30" s="51" customFormat="1" ht="18.75" customHeight="1">
      <c r="B84" s="57"/>
      <c r="C84" s="67"/>
      <c r="D84" s="57"/>
      <c r="E84" s="57"/>
      <c r="F84" s="57"/>
      <c r="G84" s="57"/>
      <c r="H84" s="57"/>
      <c r="I84" s="57"/>
      <c r="J84" s="68"/>
      <c r="K84" s="69"/>
      <c r="L84" s="70"/>
      <c r="M84" s="70"/>
      <c r="N84" s="71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</row>
    <row r="85" spans="1:30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</row>
    <row r="86" spans="1:30" ht="12.95" customHeight="1">
      <c r="A86" s="57"/>
    </row>
  </sheetData>
  <mergeCells count="52">
    <mergeCell ref="B1:N1"/>
    <mergeCell ref="D37:K37"/>
    <mergeCell ref="B37:C37"/>
    <mergeCell ref="C47:K47"/>
    <mergeCell ref="B38:N38"/>
    <mergeCell ref="D42:K42"/>
    <mergeCell ref="B42:C42"/>
    <mergeCell ref="D18:K18"/>
    <mergeCell ref="B18:C18"/>
    <mergeCell ref="B3:N3"/>
    <mergeCell ref="B43:N43"/>
    <mergeCell ref="B46:C46"/>
    <mergeCell ref="C82:K82"/>
    <mergeCell ref="B64:N64"/>
    <mergeCell ref="C81:K81"/>
    <mergeCell ref="B70:N70"/>
    <mergeCell ref="B74:C74"/>
    <mergeCell ref="D74:K74"/>
    <mergeCell ref="B66:N66"/>
    <mergeCell ref="B69:C69"/>
    <mergeCell ref="D69:K69"/>
    <mergeCell ref="B75:N75"/>
    <mergeCell ref="B77:C77"/>
    <mergeCell ref="D77:K77"/>
    <mergeCell ref="B78:N78"/>
    <mergeCell ref="B80:C80"/>
    <mergeCell ref="D80:K80"/>
    <mergeCell ref="C63:K63"/>
    <mergeCell ref="B48:N48"/>
    <mergeCell ref="B62:C62"/>
    <mergeCell ref="D62:K62"/>
    <mergeCell ref="B59:N59"/>
    <mergeCell ref="B53:N53"/>
    <mergeCell ref="B55:C55"/>
    <mergeCell ref="D55:K55"/>
    <mergeCell ref="B56:N56"/>
    <mergeCell ref="B58:C58"/>
    <mergeCell ref="D58:K58"/>
    <mergeCell ref="B50:N50"/>
    <mergeCell ref="B52:C52"/>
    <mergeCell ref="D52:K52"/>
    <mergeCell ref="D46:K46"/>
    <mergeCell ref="B19:N19"/>
    <mergeCell ref="B22:C22"/>
    <mergeCell ref="D22:K22"/>
    <mergeCell ref="B26:N26"/>
    <mergeCell ref="B29:C29"/>
    <mergeCell ref="D29:K29"/>
    <mergeCell ref="B23:N23"/>
    <mergeCell ref="B25:C25"/>
    <mergeCell ref="D25:K25"/>
    <mergeCell ref="B30:N3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zoomScale="130" zoomScaleNormal="130" workbookViewId="0">
      <selection activeCell="D7" sqref="D7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77" t="s">
        <v>319</v>
      </c>
      <c r="B1" s="177"/>
      <c r="C1" s="177"/>
      <c r="D1" s="177"/>
    </row>
    <row r="2" spans="1:4" ht="13.9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3.9" customHeight="1">
      <c r="A3" s="178" t="s">
        <v>29</v>
      </c>
      <c r="B3" s="179"/>
      <c r="C3" s="179"/>
      <c r="D3" s="180"/>
    </row>
    <row r="4" spans="1:4" ht="13.9" customHeight="1">
      <c r="A4" s="101" t="s">
        <v>263</v>
      </c>
      <c r="B4" s="102" t="s">
        <v>264</v>
      </c>
      <c r="C4" s="95">
        <v>1.35</v>
      </c>
      <c r="D4" s="95">
        <v>1.35</v>
      </c>
    </row>
    <row r="5" spans="1:4" ht="13.9" customHeight="1">
      <c r="A5" s="101" t="s">
        <v>178</v>
      </c>
      <c r="B5" s="102" t="s">
        <v>179</v>
      </c>
      <c r="C5" s="95">
        <v>1</v>
      </c>
      <c r="D5" s="95">
        <v>1</v>
      </c>
    </row>
    <row r="6" spans="1:4" ht="13.9" customHeight="1">
      <c r="A6" s="101" t="s">
        <v>177</v>
      </c>
      <c r="B6" s="102" t="s">
        <v>135</v>
      </c>
      <c r="C6" s="95">
        <v>0.15</v>
      </c>
      <c r="D6" s="95">
        <v>0.15</v>
      </c>
    </row>
    <row r="7" spans="1:4" ht="13.9" customHeight="1">
      <c r="A7" s="101" t="s">
        <v>151</v>
      </c>
      <c r="B7" s="102" t="s">
        <v>152</v>
      </c>
      <c r="C7" s="95">
        <v>0.05</v>
      </c>
      <c r="D7" s="95">
        <v>0.06</v>
      </c>
    </row>
    <row r="8" spans="1:4" ht="13.9" customHeight="1">
      <c r="A8" s="46" t="s">
        <v>141</v>
      </c>
      <c r="B8" s="58" t="s">
        <v>142</v>
      </c>
      <c r="C8" s="95">
        <v>0.95</v>
      </c>
      <c r="D8" s="95">
        <v>0.95</v>
      </c>
    </row>
    <row r="9" spans="1:4" ht="13.9" customHeight="1">
      <c r="A9" s="178" t="s">
        <v>93</v>
      </c>
      <c r="B9" s="179"/>
      <c r="C9" s="179"/>
      <c r="D9" s="180"/>
    </row>
    <row r="10" spans="1:4" ht="13.9" customHeight="1">
      <c r="A10" s="46" t="s">
        <v>284</v>
      </c>
      <c r="B10" s="58" t="s">
        <v>285</v>
      </c>
      <c r="C10" s="76">
        <v>0.61</v>
      </c>
      <c r="D10" s="76">
        <v>0.6</v>
      </c>
    </row>
    <row r="11" spans="1:4" ht="13.9" customHeight="1">
      <c r="A11" s="46" t="s">
        <v>217</v>
      </c>
      <c r="B11" s="58" t="s">
        <v>218</v>
      </c>
      <c r="C11" s="95">
        <v>0.72</v>
      </c>
      <c r="D11" s="95">
        <v>0.72</v>
      </c>
    </row>
    <row r="12" spans="1:4" ht="13.9" customHeight="1">
      <c r="A12" s="181" t="s">
        <v>82</v>
      </c>
      <c r="B12" s="182"/>
      <c r="C12" s="182"/>
      <c r="D12" s="183"/>
    </row>
    <row r="13" spans="1:4" ht="13.9" customHeight="1">
      <c r="A13" s="46" t="s">
        <v>145</v>
      </c>
      <c r="B13" s="58" t="s">
        <v>146</v>
      </c>
      <c r="C13" s="76">
        <v>4.26</v>
      </c>
      <c r="D13" s="76">
        <v>4.8</v>
      </c>
    </row>
    <row r="14" spans="1:4" ht="13.9" customHeight="1">
      <c r="A14" s="46" t="s">
        <v>261</v>
      </c>
      <c r="B14" s="58" t="s">
        <v>262</v>
      </c>
      <c r="C14" s="76">
        <v>0.69</v>
      </c>
      <c r="D14" s="76">
        <v>0.69</v>
      </c>
    </row>
    <row r="15" spans="1:4" ht="13.9" customHeight="1">
      <c r="A15" s="46" t="s">
        <v>95</v>
      </c>
      <c r="B15" s="58" t="s">
        <v>94</v>
      </c>
      <c r="C15" s="76">
        <v>7</v>
      </c>
      <c r="D15" s="95">
        <v>7</v>
      </c>
    </row>
    <row r="16" spans="1:4" ht="13.9" customHeight="1">
      <c r="A16" s="46" t="s">
        <v>137</v>
      </c>
      <c r="B16" s="58" t="s">
        <v>138</v>
      </c>
      <c r="C16" s="76">
        <v>0.54</v>
      </c>
      <c r="D16" s="76">
        <v>0.54</v>
      </c>
    </row>
    <row r="17" spans="1:4" ht="13.9" customHeight="1">
      <c r="A17" s="181" t="s">
        <v>83</v>
      </c>
      <c r="B17" s="182"/>
      <c r="C17" s="182"/>
      <c r="D17" s="183"/>
    </row>
    <row r="18" spans="1:4" ht="13.9" customHeight="1">
      <c r="A18" s="101" t="s">
        <v>143</v>
      </c>
      <c r="B18" s="102" t="s">
        <v>144</v>
      </c>
      <c r="C18" s="95">
        <v>2.6</v>
      </c>
      <c r="D18" s="95">
        <v>2.6</v>
      </c>
    </row>
    <row r="19" spans="1:4" ht="13.9" customHeight="1">
      <c r="A19" s="101" t="s">
        <v>96</v>
      </c>
      <c r="B19" s="102" t="s">
        <v>97</v>
      </c>
      <c r="C19" s="95">
        <v>5.04</v>
      </c>
      <c r="D19" s="95">
        <v>5.04</v>
      </c>
    </row>
    <row r="20" spans="1:4" ht="13.9" customHeight="1">
      <c r="A20" s="178" t="s">
        <v>31</v>
      </c>
      <c r="B20" s="179"/>
      <c r="C20" s="179"/>
      <c r="D20" s="180"/>
    </row>
    <row r="21" spans="1:4" ht="13.9" customHeight="1">
      <c r="A21" s="101" t="s">
        <v>233</v>
      </c>
      <c r="B21" s="102" t="s">
        <v>234</v>
      </c>
      <c r="C21" s="95">
        <v>13.75</v>
      </c>
      <c r="D21" s="95">
        <v>13.75</v>
      </c>
    </row>
    <row r="22" spans="1:4" ht="13.9" customHeight="1">
      <c r="A22" s="46" t="s">
        <v>171</v>
      </c>
      <c r="B22" s="58" t="s">
        <v>172</v>
      </c>
      <c r="C22" s="95">
        <v>102</v>
      </c>
      <c r="D22" s="95">
        <v>102</v>
      </c>
    </row>
    <row r="23" spans="1:4" ht="13.9" customHeight="1">
      <c r="A23" s="178" t="s">
        <v>84</v>
      </c>
      <c r="B23" s="179"/>
      <c r="C23" s="179"/>
      <c r="D23" s="180"/>
    </row>
    <row r="24" spans="1:4" ht="13.9" customHeight="1">
      <c r="A24" s="46" t="s">
        <v>147</v>
      </c>
      <c r="B24" s="58" t="s">
        <v>148</v>
      </c>
      <c r="C24" s="95">
        <v>2.11</v>
      </c>
      <c r="D24" s="95">
        <v>2.11</v>
      </c>
    </row>
    <row r="25" spans="1:4" ht="13.9" customHeight="1">
      <c r="A25" s="46" t="s">
        <v>306</v>
      </c>
      <c r="B25" s="58" t="s">
        <v>307</v>
      </c>
      <c r="C25" s="95">
        <v>11</v>
      </c>
      <c r="D25" s="95">
        <v>11</v>
      </c>
    </row>
    <row r="26" spans="1:4" ht="13.9" customHeight="1">
      <c r="A26" s="46" t="s">
        <v>219</v>
      </c>
      <c r="B26" s="58" t="s">
        <v>220</v>
      </c>
      <c r="C26" s="76">
        <v>5.99</v>
      </c>
      <c r="D26" s="76">
        <v>5.99</v>
      </c>
    </row>
    <row r="27" spans="1:4" ht="13.9" customHeight="1">
      <c r="A27" s="72" t="s">
        <v>41</v>
      </c>
      <c r="B27" s="72" t="s">
        <v>20</v>
      </c>
      <c r="C27" s="72" t="s">
        <v>92</v>
      </c>
      <c r="D27" s="72" t="s">
        <v>19</v>
      </c>
    </row>
    <row r="28" spans="1:4" ht="13.9" customHeight="1">
      <c r="A28" s="181" t="s">
        <v>29</v>
      </c>
      <c r="B28" s="182"/>
      <c r="C28" s="182"/>
      <c r="D28" s="183"/>
    </row>
    <row r="29" spans="1:4" ht="13.9" customHeight="1">
      <c r="A29" s="101" t="s">
        <v>304</v>
      </c>
      <c r="B29" s="102" t="s">
        <v>305</v>
      </c>
      <c r="C29" s="95">
        <v>0.85</v>
      </c>
      <c r="D29" s="95">
        <v>0.85</v>
      </c>
    </row>
    <row r="30" spans="1:4" ht="13.9" customHeight="1">
      <c r="A30" s="101" t="s">
        <v>160</v>
      </c>
      <c r="B30" s="102" t="s">
        <v>159</v>
      </c>
      <c r="C30" s="95">
        <v>0.24</v>
      </c>
      <c r="D30" s="95">
        <v>0.24</v>
      </c>
    </row>
    <row r="31" spans="1:4" ht="13.9" customHeight="1">
      <c r="A31" s="101" t="s">
        <v>282</v>
      </c>
      <c r="B31" s="102" t="s">
        <v>283</v>
      </c>
      <c r="C31" s="95">
        <v>1</v>
      </c>
      <c r="D31" s="95">
        <v>1</v>
      </c>
    </row>
    <row r="32" spans="1:4" ht="13.9" customHeight="1">
      <c r="A32" s="46" t="s">
        <v>225</v>
      </c>
      <c r="B32" s="58" t="s">
        <v>226</v>
      </c>
      <c r="C32" s="95">
        <v>0.27</v>
      </c>
      <c r="D32" s="95">
        <v>0.27</v>
      </c>
    </row>
    <row r="33" spans="1:4" ht="13.9" customHeight="1">
      <c r="A33" s="46" t="s">
        <v>247</v>
      </c>
      <c r="B33" s="58" t="s">
        <v>248</v>
      </c>
      <c r="C33" s="95">
        <v>0.05</v>
      </c>
      <c r="D33" s="95">
        <v>0.05</v>
      </c>
    </row>
    <row r="34" spans="1:4" ht="13.9" customHeight="1">
      <c r="A34" s="46" t="s">
        <v>207</v>
      </c>
      <c r="B34" s="58" t="s">
        <v>208</v>
      </c>
      <c r="C34" s="95">
        <v>7.0000000000000007E-2</v>
      </c>
      <c r="D34" s="95">
        <v>7.0000000000000007E-2</v>
      </c>
    </row>
    <row r="35" spans="1:4" ht="13.9" customHeight="1">
      <c r="A35" s="46" t="s">
        <v>280</v>
      </c>
      <c r="B35" s="58" t="s">
        <v>281</v>
      </c>
      <c r="C35" s="76">
        <v>0.11</v>
      </c>
      <c r="D35" s="95">
        <v>0.11</v>
      </c>
    </row>
    <row r="36" spans="1:4" ht="13.9" customHeight="1">
      <c r="A36" s="46" t="s">
        <v>265</v>
      </c>
      <c r="B36" s="58" t="s">
        <v>266</v>
      </c>
      <c r="C36" s="76">
        <v>1</v>
      </c>
      <c r="D36" s="95">
        <v>1</v>
      </c>
    </row>
    <row r="37" spans="1:4" ht="13.9" customHeight="1">
      <c r="A37" s="46" t="s">
        <v>282</v>
      </c>
      <c r="B37" s="58" t="s">
        <v>283</v>
      </c>
      <c r="C37" s="95">
        <v>1</v>
      </c>
      <c r="D37" s="95">
        <v>1</v>
      </c>
    </row>
    <row r="38" spans="1:4" ht="13.9" customHeight="1">
      <c r="A38" s="101" t="s">
        <v>270</v>
      </c>
      <c r="B38" s="102" t="s">
        <v>271</v>
      </c>
      <c r="C38" s="95">
        <v>1.01</v>
      </c>
      <c r="D38" s="95">
        <v>1.01</v>
      </c>
    </row>
    <row r="39" spans="1:4" ht="13.9" customHeight="1">
      <c r="A39" s="101" t="s">
        <v>215</v>
      </c>
      <c r="B39" s="102" t="s">
        <v>216</v>
      </c>
      <c r="C39" s="95">
        <v>1.05</v>
      </c>
      <c r="D39" s="95">
        <v>1.05</v>
      </c>
    </row>
    <row r="40" spans="1:4" ht="13.9" customHeight="1">
      <c r="A40" s="46" t="s">
        <v>184</v>
      </c>
      <c r="B40" s="58" t="s">
        <v>185</v>
      </c>
      <c r="C40" s="81">
        <v>1</v>
      </c>
      <c r="D40" s="86">
        <v>1</v>
      </c>
    </row>
    <row r="41" spans="1:4" ht="13.9" customHeight="1">
      <c r="A41" s="84" t="s">
        <v>173</v>
      </c>
      <c r="B41" s="85" t="s">
        <v>174</v>
      </c>
      <c r="C41" s="81">
        <v>1</v>
      </c>
      <c r="D41" s="81">
        <v>1</v>
      </c>
    </row>
    <row r="42" spans="1:4" ht="13.9" customHeight="1">
      <c r="A42" s="46" t="s">
        <v>149</v>
      </c>
      <c r="B42" s="58" t="s">
        <v>150</v>
      </c>
      <c r="C42" s="81">
        <v>0.75</v>
      </c>
      <c r="D42" s="81">
        <v>0.75</v>
      </c>
    </row>
    <row r="43" spans="1:4" ht="13.9" customHeight="1">
      <c r="A43" s="46" t="s">
        <v>131</v>
      </c>
      <c r="B43" s="58" t="s">
        <v>132</v>
      </c>
      <c r="C43" s="81">
        <v>1</v>
      </c>
      <c r="D43" s="81">
        <v>1</v>
      </c>
    </row>
    <row r="44" spans="1:4" ht="13.9" customHeight="1">
      <c r="A44" s="46" t="s">
        <v>98</v>
      </c>
      <c r="B44" s="58" t="s">
        <v>99</v>
      </c>
      <c r="C44" s="81">
        <v>0.94</v>
      </c>
      <c r="D44" s="81">
        <v>0.94</v>
      </c>
    </row>
    <row r="45" spans="1:4" ht="13.9" customHeight="1">
      <c r="A45" s="82" t="s">
        <v>165</v>
      </c>
      <c r="B45" s="83" t="s">
        <v>166</v>
      </c>
      <c r="C45" s="81">
        <v>1</v>
      </c>
      <c r="D45" s="81">
        <v>1</v>
      </c>
    </row>
    <row r="46" spans="1:4" ht="13.9" customHeight="1">
      <c r="A46" s="181" t="s">
        <v>136</v>
      </c>
      <c r="B46" s="182"/>
      <c r="C46" s="182"/>
      <c r="D46" s="183"/>
    </row>
    <row r="47" spans="1:4" ht="13.9" customHeight="1">
      <c r="A47" s="46" t="s">
        <v>196</v>
      </c>
      <c r="B47" s="58" t="s">
        <v>195</v>
      </c>
      <c r="C47" s="95">
        <v>0.69</v>
      </c>
      <c r="D47" s="95">
        <v>0.69</v>
      </c>
    </row>
    <row r="48" spans="1:4" ht="13.9" customHeight="1">
      <c r="A48" s="101" t="s">
        <v>312</v>
      </c>
      <c r="B48" s="102" t="s">
        <v>313</v>
      </c>
      <c r="C48" s="95">
        <v>1.26</v>
      </c>
      <c r="D48" s="95">
        <v>1.26</v>
      </c>
    </row>
    <row r="49" spans="1:4" ht="13.9" customHeight="1">
      <c r="A49" s="181" t="s">
        <v>82</v>
      </c>
      <c r="B49" s="182"/>
      <c r="C49" s="182"/>
      <c r="D49" s="183"/>
    </row>
    <row r="50" spans="1:4" ht="13.9" customHeight="1">
      <c r="A50" s="101" t="s">
        <v>254</v>
      </c>
      <c r="B50" s="102" t="s">
        <v>255</v>
      </c>
      <c r="C50" s="95">
        <v>1</v>
      </c>
      <c r="D50" s="95">
        <v>1</v>
      </c>
    </row>
    <row r="51" spans="1:4" ht="13.9" customHeight="1">
      <c r="A51" s="181" t="s">
        <v>83</v>
      </c>
      <c r="B51" s="182"/>
      <c r="C51" s="182"/>
      <c r="D51" s="183"/>
    </row>
    <row r="52" spans="1:4" ht="13.9" customHeight="1">
      <c r="A52" s="89" t="s">
        <v>202</v>
      </c>
      <c r="B52" s="90" t="s">
        <v>201</v>
      </c>
      <c r="C52" s="95">
        <v>3</v>
      </c>
      <c r="D52" s="95">
        <v>3</v>
      </c>
    </row>
    <row r="53" spans="1:4" ht="13.9" customHeight="1">
      <c r="A53" s="101" t="s">
        <v>238</v>
      </c>
      <c r="B53" s="102" t="s">
        <v>237</v>
      </c>
      <c r="C53" s="95">
        <v>100</v>
      </c>
      <c r="D53" s="95">
        <v>100</v>
      </c>
    </row>
    <row r="54" spans="1:4" ht="13.9" customHeight="1">
      <c r="A54" s="178" t="s">
        <v>31</v>
      </c>
      <c r="B54" s="179"/>
      <c r="C54" s="179"/>
      <c r="D54" s="180"/>
    </row>
    <row r="55" spans="1:4" ht="13.9" customHeight="1">
      <c r="A55" s="46" t="s">
        <v>235</v>
      </c>
      <c r="B55" s="58" t="s">
        <v>236</v>
      </c>
      <c r="C55" s="95">
        <v>25.33</v>
      </c>
      <c r="D55" s="95">
        <v>25.33</v>
      </c>
    </row>
    <row r="56" spans="1:4" ht="13.9" customHeight="1">
      <c r="A56" s="72" t="s">
        <v>41</v>
      </c>
      <c r="B56" s="72" t="s">
        <v>20</v>
      </c>
      <c r="C56" s="72" t="s">
        <v>92</v>
      </c>
      <c r="D56" s="72" t="s">
        <v>19</v>
      </c>
    </row>
    <row r="57" spans="1:4" ht="13.9" customHeight="1">
      <c r="A57" s="178" t="s">
        <v>83</v>
      </c>
      <c r="B57" s="179"/>
      <c r="C57" s="179"/>
      <c r="D57" s="180"/>
    </row>
    <row r="58" spans="1:4" ht="13.9" customHeight="1">
      <c r="A58" s="89" t="s">
        <v>133</v>
      </c>
      <c r="B58" s="90" t="s">
        <v>134</v>
      </c>
      <c r="C58" s="95">
        <v>1.4</v>
      </c>
      <c r="D58" s="95">
        <v>1.4</v>
      </c>
    </row>
    <row r="59" spans="1:4" ht="13.9" customHeight="1">
      <c r="A59" s="89" t="s">
        <v>100</v>
      </c>
      <c r="B59" s="90" t="s">
        <v>101</v>
      </c>
      <c r="C59" s="95">
        <v>1.4</v>
      </c>
      <c r="D59" s="95">
        <v>1.4</v>
      </c>
    </row>
    <row r="60" spans="1:4" ht="13.9" customHeight="1">
      <c r="A60" s="89" t="s">
        <v>163</v>
      </c>
      <c r="B60" s="90" t="s">
        <v>164</v>
      </c>
      <c r="C60" s="95">
        <v>1.8</v>
      </c>
      <c r="D60" s="95">
        <v>1.82</v>
      </c>
    </row>
    <row r="61" spans="1:4" ht="13.9" customHeight="1">
      <c r="A61" s="178" t="s">
        <v>31</v>
      </c>
      <c r="B61" s="179"/>
      <c r="C61" s="179"/>
      <c r="D61" s="180"/>
    </row>
    <row r="62" spans="1:4" ht="13.9" customHeight="1">
      <c r="A62" s="89" t="s">
        <v>239</v>
      </c>
      <c r="B62" s="90" t="s">
        <v>240</v>
      </c>
      <c r="C62" s="95">
        <v>25.06</v>
      </c>
      <c r="D62" s="95">
        <v>24.3</v>
      </c>
    </row>
  </sheetData>
  <mergeCells count="14">
    <mergeCell ref="A61:D61"/>
    <mergeCell ref="A46:D46"/>
    <mergeCell ref="A9:D9"/>
    <mergeCell ref="A57:D57"/>
    <mergeCell ref="A51:D51"/>
    <mergeCell ref="A49:D49"/>
    <mergeCell ref="A54:D54"/>
    <mergeCell ref="A1:D1"/>
    <mergeCell ref="A3:D3"/>
    <mergeCell ref="A23:D23"/>
    <mergeCell ref="A28:D28"/>
    <mergeCell ref="A17:D17"/>
    <mergeCell ref="A20:D20"/>
    <mergeCell ref="A12:D1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45"/>
  <sheetViews>
    <sheetView topLeftCell="A7" zoomScale="115" zoomScaleNormal="115" workbookViewId="0">
      <selection activeCell="D28" sqref="D28:F29"/>
    </sheetView>
  </sheetViews>
  <sheetFormatPr defaultRowHeight="15.75"/>
  <cols>
    <col min="1" max="1" width="3" style="117" customWidth="1"/>
    <col min="2" max="2" width="35.140625" style="117" customWidth="1"/>
    <col min="3" max="3" width="8.7109375" style="118" customWidth="1"/>
    <col min="4" max="4" width="22.140625" style="119" customWidth="1"/>
    <col min="5" max="5" width="19.28515625" style="120" customWidth="1"/>
    <col min="6" max="6" width="17.7109375" style="120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35" t="s">
        <v>0</v>
      </c>
      <c r="C1" s="235"/>
      <c r="D1" s="235"/>
      <c r="E1" s="235"/>
      <c r="F1" s="236"/>
      <c r="H1" s="237"/>
      <c r="I1" s="237"/>
    </row>
    <row r="2" spans="1:9" ht="18" customHeight="1">
      <c r="B2" s="235" t="s">
        <v>325</v>
      </c>
      <c r="C2" s="235"/>
      <c r="D2" s="235"/>
      <c r="E2" s="235"/>
      <c r="F2" s="235"/>
      <c r="H2" s="237"/>
      <c r="I2" s="237"/>
    </row>
    <row r="3" spans="1:9" ht="18" customHeight="1">
      <c r="B3" s="238" t="s">
        <v>326</v>
      </c>
      <c r="C3" s="239"/>
      <c r="D3" s="240"/>
      <c r="E3" s="236"/>
      <c r="F3" s="236"/>
      <c r="H3" s="237"/>
      <c r="I3" s="237"/>
    </row>
    <row r="4" spans="1:9" ht="18" customHeight="1">
      <c r="B4" s="238"/>
      <c r="C4" s="239"/>
      <c r="D4" s="240"/>
      <c r="E4" s="236"/>
      <c r="F4" s="236"/>
      <c r="H4" s="237"/>
      <c r="I4" s="237"/>
    </row>
    <row r="5" spans="1:9" ht="18" customHeight="1">
      <c r="B5" s="238"/>
      <c r="C5" s="239"/>
      <c r="D5" s="240"/>
      <c r="E5" s="236"/>
      <c r="F5" s="236"/>
      <c r="H5" s="237"/>
      <c r="I5" s="237"/>
    </row>
    <row r="6" spans="1:9" ht="17.100000000000001" customHeight="1">
      <c r="B6" s="241" t="s">
        <v>327</v>
      </c>
      <c r="C6" s="242"/>
      <c r="D6" s="242"/>
      <c r="E6" s="243"/>
      <c r="F6" s="243"/>
      <c r="H6" s="237"/>
      <c r="I6" s="237"/>
    </row>
    <row r="7" spans="1:9" ht="32.25" customHeight="1">
      <c r="B7" s="244" t="s">
        <v>41</v>
      </c>
      <c r="C7" s="245" t="s">
        <v>20</v>
      </c>
      <c r="D7" s="246" t="s">
        <v>328</v>
      </c>
      <c r="E7" s="247" t="s">
        <v>329</v>
      </c>
      <c r="F7" s="247" t="s">
        <v>330</v>
      </c>
      <c r="H7" s="237"/>
      <c r="I7" s="237"/>
    </row>
    <row r="8" spans="1:9" ht="17.100000000000001" customHeight="1">
      <c r="B8" s="248" t="s">
        <v>29</v>
      </c>
      <c r="C8" s="249"/>
      <c r="D8" s="249"/>
      <c r="E8" s="249"/>
      <c r="F8" s="250"/>
    </row>
    <row r="9" spans="1:9" ht="17.100000000000001" customHeight="1">
      <c r="A9" s="118"/>
      <c r="B9" s="251" t="s">
        <v>331</v>
      </c>
      <c r="C9" s="251" t="s">
        <v>206</v>
      </c>
      <c r="D9" s="252">
        <v>18</v>
      </c>
      <c r="E9" s="253">
        <v>5079000</v>
      </c>
      <c r="F9" s="253">
        <v>15959640</v>
      </c>
    </row>
    <row r="10" spans="1:9" ht="17.100000000000001" customHeight="1">
      <c r="A10" s="118"/>
      <c r="B10" s="251" t="s">
        <v>332</v>
      </c>
      <c r="C10" s="251" t="s">
        <v>169</v>
      </c>
      <c r="D10" s="252">
        <v>2</v>
      </c>
      <c r="E10" s="253">
        <v>9000000</v>
      </c>
      <c r="F10" s="253">
        <v>3240000</v>
      </c>
    </row>
    <row r="11" spans="1:9" ht="17.100000000000001" customHeight="1">
      <c r="A11" s="118"/>
      <c r="B11" s="251" t="s">
        <v>333</v>
      </c>
      <c r="C11" s="251" t="s">
        <v>192</v>
      </c>
      <c r="D11" s="252">
        <v>3</v>
      </c>
      <c r="E11" s="253">
        <v>1000000</v>
      </c>
      <c r="F11" s="253">
        <v>2130000</v>
      </c>
    </row>
    <row r="12" spans="1:9" ht="17.100000000000001" customHeight="1">
      <c r="A12" s="118"/>
      <c r="B12" s="254" t="s">
        <v>334</v>
      </c>
      <c r="C12" s="255"/>
      <c r="D12" s="252">
        <f>D9+D10+D11</f>
        <v>23</v>
      </c>
      <c r="E12" s="253">
        <f>E9+E10+E11</f>
        <v>15079000</v>
      </c>
      <c r="F12" s="253">
        <f>F9+F10+F11</f>
        <v>21329640</v>
      </c>
    </row>
    <row r="13" spans="1:9">
      <c r="A13" s="118"/>
      <c r="B13" s="256" t="s">
        <v>30</v>
      </c>
      <c r="C13" s="257"/>
      <c r="D13" s="257"/>
      <c r="E13" s="257"/>
      <c r="F13" s="258"/>
    </row>
    <row r="14" spans="1:9">
      <c r="A14" s="118"/>
      <c r="B14" s="259" t="s">
        <v>335</v>
      </c>
      <c r="C14" s="259" t="s">
        <v>212</v>
      </c>
      <c r="D14" s="252">
        <v>3</v>
      </c>
      <c r="E14" s="259">
        <v>175000</v>
      </c>
      <c r="F14" s="259">
        <v>2812500</v>
      </c>
    </row>
    <row r="15" spans="1:9">
      <c r="A15" s="118"/>
      <c r="B15" s="254" t="s">
        <v>336</v>
      </c>
      <c r="C15" s="255"/>
      <c r="D15" s="252">
        <f>D14</f>
        <v>3</v>
      </c>
      <c r="E15" s="259">
        <f>E14</f>
        <v>175000</v>
      </c>
      <c r="F15" s="259">
        <f>F14</f>
        <v>2812500</v>
      </c>
    </row>
    <row r="16" spans="1:9">
      <c r="A16" s="118"/>
      <c r="B16" s="260" t="s">
        <v>40</v>
      </c>
      <c r="C16" s="261"/>
      <c r="D16" s="252">
        <f>D12+D15</f>
        <v>26</v>
      </c>
      <c r="E16" s="259">
        <f>E12+E15</f>
        <v>15254000</v>
      </c>
      <c r="F16" s="259">
        <f>F12+F15</f>
        <v>24142140</v>
      </c>
    </row>
    <row r="17" spans="1:6">
      <c r="A17" s="118"/>
      <c r="B17" s="262"/>
      <c r="C17" s="262"/>
      <c r="D17" s="263"/>
      <c r="E17" s="264"/>
      <c r="F17" s="264"/>
    </row>
    <row r="18" spans="1:6">
      <c r="A18" s="118"/>
      <c r="B18" s="118"/>
      <c r="D18" s="265"/>
      <c r="E18" s="266"/>
      <c r="F18" s="266"/>
    </row>
    <row r="19" spans="1:6" ht="18.75">
      <c r="A19" s="118"/>
      <c r="B19" s="267" t="s">
        <v>337</v>
      </c>
      <c r="C19" s="268"/>
      <c r="D19" s="269"/>
      <c r="E19" s="270"/>
      <c r="F19" s="271"/>
    </row>
    <row r="20" spans="1:6" ht="31.5">
      <c r="A20" s="118"/>
      <c r="B20" s="272" t="s">
        <v>41</v>
      </c>
      <c r="C20" s="245" t="s">
        <v>20</v>
      </c>
      <c r="D20" s="273" t="s">
        <v>328</v>
      </c>
      <c r="E20" s="274" t="s">
        <v>329</v>
      </c>
      <c r="F20" s="274" t="s">
        <v>330</v>
      </c>
    </row>
    <row r="21" spans="1:6">
      <c r="A21" s="118"/>
      <c r="B21" s="248" t="s">
        <v>29</v>
      </c>
      <c r="C21" s="249"/>
      <c r="D21" s="249"/>
      <c r="E21" s="249"/>
      <c r="F21" s="250"/>
    </row>
    <row r="22" spans="1:6" ht="17.100000000000001" customHeight="1">
      <c r="A22" s="275"/>
      <c r="B22" s="259" t="s">
        <v>338</v>
      </c>
      <c r="C22" s="259" t="s">
        <v>298</v>
      </c>
      <c r="D22" s="252">
        <v>1</v>
      </c>
      <c r="E22" s="259">
        <v>100673</v>
      </c>
      <c r="F22" s="259">
        <v>60403.8</v>
      </c>
    </row>
    <row r="23" spans="1:6" ht="17.100000000000001" customHeight="1">
      <c r="A23" s="275"/>
      <c r="B23" s="259" t="s">
        <v>339</v>
      </c>
      <c r="C23" s="259" t="s">
        <v>204</v>
      </c>
      <c r="D23" s="252">
        <v>33</v>
      </c>
      <c r="E23" s="259">
        <v>7767720</v>
      </c>
      <c r="F23" s="259">
        <v>30993202.800000001</v>
      </c>
    </row>
    <row r="24" spans="1:6" ht="17.100000000000001" customHeight="1">
      <c r="A24" s="275"/>
      <c r="B24" s="259" t="s">
        <v>333</v>
      </c>
      <c r="C24" s="259" t="s">
        <v>192</v>
      </c>
      <c r="D24" s="252">
        <v>1</v>
      </c>
      <c r="E24" s="259">
        <v>28701</v>
      </c>
      <c r="F24" s="259">
        <v>61133.13</v>
      </c>
    </row>
    <row r="25" spans="1:6">
      <c r="A25" s="275"/>
      <c r="B25" s="276" t="s">
        <v>334</v>
      </c>
      <c r="C25" s="277"/>
      <c r="D25" s="252">
        <f>D22+D23+D24</f>
        <v>35</v>
      </c>
      <c r="E25" s="259">
        <f>E22+E23+E24</f>
        <v>7897094</v>
      </c>
      <c r="F25" s="259">
        <f>F22+F23+F24</f>
        <v>31114739.73</v>
      </c>
    </row>
    <row r="26" spans="1:6">
      <c r="A26" s="275"/>
      <c r="B26" s="256" t="s">
        <v>30</v>
      </c>
      <c r="C26" s="257"/>
      <c r="D26" s="257"/>
      <c r="E26" s="257"/>
      <c r="F26" s="258"/>
    </row>
    <row r="27" spans="1:6">
      <c r="A27" s="275"/>
      <c r="B27" s="259" t="s">
        <v>335</v>
      </c>
      <c r="C27" s="259" t="s">
        <v>212</v>
      </c>
      <c r="D27" s="252">
        <v>65</v>
      </c>
      <c r="E27" s="259">
        <v>3984364</v>
      </c>
      <c r="F27" s="259">
        <v>63970776.020000003</v>
      </c>
    </row>
    <row r="28" spans="1:6">
      <c r="A28" s="275"/>
      <c r="B28" s="276" t="s">
        <v>336</v>
      </c>
      <c r="C28" s="277"/>
      <c r="D28" s="252">
        <f>D27</f>
        <v>65</v>
      </c>
      <c r="E28" s="259">
        <f>E27</f>
        <v>3984364</v>
      </c>
      <c r="F28" s="259">
        <f>F27</f>
        <v>63970776.020000003</v>
      </c>
    </row>
    <row r="29" spans="1:6">
      <c r="A29" s="275"/>
      <c r="B29" s="278" t="s">
        <v>40</v>
      </c>
      <c r="C29" s="279"/>
      <c r="D29" s="252">
        <f>D25+D28</f>
        <v>100</v>
      </c>
      <c r="E29" s="259">
        <f>E25+E28</f>
        <v>11881458</v>
      </c>
      <c r="F29" s="259">
        <f>F25+F28</f>
        <v>95085515.75</v>
      </c>
    </row>
    <row r="30" spans="1:6">
      <c r="A30" s="275"/>
      <c r="B30" s="275"/>
      <c r="C30" s="275"/>
      <c r="D30" s="265"/>
      <c r="E30" s="266"/>
      <c r="F30" s="266"/>
    </row>
    <row r="31" spans="1:6">
      <c r="A31" s="280"/>
      <c r="B31" s="280"/>
      <c r="C31" s="275"/>
    </row>
    <row r="32" spans="1:6">
      <c r="A32" s="280"/>
      <c r="B32" s="280"/>
      <c r="C32" s="275"/>
    </row>
    <row r="33" spans="1:3">
      <c r="A33" s="280"/>
      <c r="B33" s="280"/>
      <c r="C33" s="275"/>
    </row>
    <row r="34" spans="1:3">
      <c r="A34" s="280"/>
      <c r="B34" s="280"/>
      <c r="C34" s="275"/>
    </row>
    <row r="35" spans="1:3">
      <c r="A35" s="280"/>
      <c r="B35" s="280"/>
      <c r="C35" s="275"/>
    </row>
    <row r="36" spans="1:3">
      <c r="A36" s="280"/>
      <c r="B36" s="280"/>
      <c r="C36" s="275"/>
    </row>
    <row r="37" spans="1:3">
      <c r="A37" s="280"/>
      <c r="B37" s="280"/>
      <c r="C37" s="275"/>
    </row>
    <row r="38" spans="1:3">
      <c r="A38" s="280"/>
      <c r="B38" s="280"/>
      <c r="C38" s="275"/>
    </row>
    <row r="39" spans="1:3">
      <c r="A39" s="280"/>
      <c r="B39" s="280"/>
      <c r="C39" s="275"/>
    </row>
    <row r="40" spans="1:3">
      <c r="A40" s="280"/>
      <c r="B40" s="280"/>
      <c r="C40" s="275"/>
    </row>
    <row r="41" spans="1:3">
      <c r="A41" s="280"/>
      <c r="B41" s="280"/>
      <c r="C41" s="275"/>
    </row>
    <row r="42" spans="1:3">
      <c r="A42" s="280"/>
      <c r="B42" s="280"/>
      <c r="C42" s="275"/>
    </row>
    <row r="43" spans="1:3">
      <c r="A43" s="280"/>
      <c r="B43" s="280"/>
      <c r="C43" s="275"/>
    </row>
    <row r="44" spans="1:3">
      <c r="A44" s="280"/>
      <c r="B44" s="280"/>
      <c r="C44" s="275"/>
    </row>
    <row r="45" spans="1:3">
      <c r="A45" s="280"/>
      <c r="B45" s="280"/>
      <c r="C45" s="275"/>
    </row>
  </sheetData>
  <mergeCells count="9">
    <mergeCell ref="B21:F21"/>
    <mergeCell ref="B26:F26"/>
    <mergeCell ref="B29:C29"/>
    <mergeCell ref="B1:E1"/>
    <mergeCell ref="B2:F2"/>
    <mergeCell ref="B6:D6"/>
    <mergeCell ref="B8:F8"/>
    <mergeCell ref="B13:F13"/>
    <mergeCell ref="B16:C16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G10" sqref="G10:I10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190" t="s">
        <v>0</v>
      </c>
      <c r="C1" s="191"/>
      <c r="D1" s="192"/>
      <c r="E1" s="6"/>
      <c r="F1" s="10"/>
      <c r="G1" s="10"/>
      <c r="H1" s="10"/>
      <c r="I1" s="10"/>
    </row>
    <row r="2" spans="2:9" ht="10.5" customHeight="1">
      <c r="B2" s="193"/>
      <c r="C2" s="194"/>
      <c r="D2" s="195"/>
      <c r="E2" s="6"/>
      <c r="F2" s="10"/>
      <c r="G2" s="10"/>
      <c r="H2" s="10"/>
      <c r="I2" s="10"/>
    </row>
    <row r="3" spans="2:9" ht="18" customHeight="1">
      <c r="B3" s="92" t="s">
        <v>320</v>
      </c>
      <c r="C3" s="6"/>
      <c r="D3" s="6"/>
      <c r="E3" s="6"/>
      <c r="F3" s="6"/>
      <c r="G3" s="6"/>
      <c r="H3" s="6"/>
      <c r="I3" s="6"/>
    </row>
    <row r="4" spans="2:9" ht="17.25" customHeight="1">
      <c r="B4" s="211" t="s">
        <v>321</v>
      </c>
      <c r="C4" s="212"/>
      <c r="D4" s="212"/>
      <c r="E4" s="212"/>
      <c r="F4" s="212"/>
      <c r="G4" s="212"/>
      <c r="H4" s="212"/>
      <c r="I4" s="213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17" t="s">
        <v>29</v>
      </c>
      <c r="C6" s="218"/>
      <c r="D6" s="218"/>
      <c r="E6" s="218"/>
      <c r="F6" s="218"/>
      <c r="G6" s="218"/>
      <c r="H6" s="218"/>
      <c r="I6" s="219"/>
    </row>
    <row r="7" spans="2:9" ht="18.75" customHeight="1">
      <c r="B7" s="110" t="s">
        <v>231</v>
      </c>
      <c r="C7" s="111" t="s">
        <v>232</v>
      </c>
      <c r="D7" s="112">
        <v>0.13</v>
      </c>
      <c r="E7" s="112">
        <v>0.13</v>
      </c>
      <c r="F7" s="112">
        <v>0.13</v>
      </c>
      <c r="G7" s="100">
        <v>2</v>
      </c>
      <c r="H7" s="100">
        <v>2003000</v>
      </c>
      <c r="I7" s="100">
        <v>260390</v>
      </c>
    </row>
    <row r="8" spans="2:9" ht="18.75" customHeight="1">
      <c r="B8" s="113" t="s">
        <v>309</v>
      </c>
      <c r="C8" s="196"/>
      <c r="D8" s="220"/>
      <c r="E8" s="220"/>
      <c r="F8" s="221"/>
      <c r="G8" s="114">
        <f>SUM(G7)</f>
        <v>2</v>
      </c>
      <c r="H8" s="114">
        <f>SUM(H7)</f>
        <v>2003000</v>
      </c>
      <c r="I8" s="114">
        <f>SUM(I7)</f>
        <v>260390</v>
      </c>
    </row>
    <row r="9" spans="2:9" ht="18.75" customHeight="1">
      <c r="B9" s="217" t="s">
        <v>83</v>
      </c>
      <c r="C9" s="218"/>
      <c r="D9" s="218"/>
      <c r="E9" s="218"/>
      <c r="F9" s="218"/>
      <c r="G9" s="218"/>
      <c r="H9" s="218"/>
      <c r="I9" s="219"/>
    </row>
    <row r="10" spans="2:9" ht="18.75" customHeight="1">
      <c r="B10" s="110" t="s">
        <v>308</v>
      </c>
      <c r="C10" s="111" t="s">
        <v>190</v>
      </c>
      <c r="D10" s="112">
        <v>1.95</v>
      </c>
      <c r="E10" s="112">
        <v>1.95</v>
      </c>
      <c r="F10" s="112">
        <v>1.95</v>
      </c>
      <c r="G10" s="100">
        <v>1</v>
      </c>
      <c r="H10" s="100">
        <v>1000</v>
      </c>
      <c r="I10" s="100">
        <v>1950</v>
      </c>
    </row>
    <row r="11" spans="2:9" ht="18.75" customHeight="1">
      <c r="B11" s="113" t="s">
        <v>286</v>
      </c>
      <c r="C11" s="196"/>
      <c r="D11" s="220"/>
      <c r="E11" s="220"/>
      <c r="F11" s="221"/>
      <c r="G11" s="114">
        <f>G10</f>
        <v>1</v>
      </c>
      <c r="H11" s="114">
        <f t="shared" ref="H11:I11" si="0">H10</f>
        <v>1000</v>
      </c>
      <c r="I11" s="114">
        <f t="shared" si="0"/>
        <v>1950</v>
      </c>
    </row>
    <row r="12" spans="2:9" ht="15.75" customHeight="1">
      <c r="B12" s="115" t="s">
        <v>251</v>
      </c>
      <c r="C12" s="214"/>
      <c r="D12" s="215"/>
      <c r="E12" s="215"/>
      <c r="F12" s="216"/>
      <c r="G12" s="116">
        <f>G11+G8</f>
        <v>3</v>
      </c>
      <c r="H12" s="116">
        <f t="shared" ref="H12:I12" si="1">H11+H8</f>
        <v>2004000</v>
      </c>
      <c r="I12" s="116">
        <f t="shared" si="1"/>
        <v>262340</v>
      </c>
    </row>
    <row r="13" spans="2:9" ht="18.75" customHeight="1">
      <c r="B13" s="208" t="s">
        <v>113</v>
      </c>
      <c r="C13" s="209"/>
      <c r="D13" s="209"/>
      <c r="E13" s="209"/>
      <c r="F13" s="209"/>
      <c r="G13" s="209"/>
      <c r="H13" s="209"/>
      <c r="I13" s="209"/>
    </row>
    <row r="14" spans="2:9" ht="12" customHeight="1">
      <c r="B14" s="202" t="s">
        <v>15</v>
      </c>
      <c r="C14" s="203"/>
      <c r="D14" s="204"/>
      <c r="E14" s="202" t="s">
        <v>20</v>
      </c>
      <c r="F14" s="204"/>
      <c r="G14" s="210" t="s">
        <v>44</v>
      </c>
      <c r="H14" s="203"/>
      <c r="I14" s="204"/>
    </row>
    <row r="15" spans="2:9" ht="11.45" customHeight="1">
      <c r="B15" s="205" t="s">
        <v>29</v>
      </c>
      <c r="C15" s="206"/>
      <c r="D15" s="206"/>
      <c r="E15" s="206"/>
      <c r="F15" s="206"/>
      <c r="G15" s="206"/>
      <c r="H15" s="206"/>
      <c r="I15" s="207"/>
    </row>
    <row r="16" spans="2:9" ht="11.45" customHeight="1">
      <c r="B16" s="199" t="s">
        <v>249</v>
      </c>
      <c r="C16" s="200" t="s">
        <v>250</v>
      </c>
      <c r="D16" s="201"/>
      <c r="E16" s="196" t="s">
        <v>250</v>
      </c>
      <c r="F16" s="198"/>
      <c r="G16" s="196">
        <v>3</v>
      </c>
      <c r="H16" s="197"/>
      <c r="I16" s="198"/>
    </row>
    <row r="17" spans="2:9" ht="11.45" customHeight="1">
      <c r="B17" s="199" t="s">
        <v>188</v>
      </c>
      <c r="C17" s="200"/>
      <c r="D17" s="201"/>
      <c r="E17" s="196" t="s">
        <v>189</v>
      </c>
      <c r="F17" s="198"/>
      <c r="G17" s="196" t="s">
        <v>71</v>
      </c>
      <c r="H17" s="197"/>
      <c r="I17" s="198"/>
    </row>
    <row r="18" spans="2:9" ht="11.45" customHeight="1">
      <c r="B18" s="223" t="s">
        <v>72</v>
      </c>
      <c r="C18" s="224"/>
      <c r="D18" s="224"/>
      <c r="E18" s="224"/>
      <c r="F18" s="224"/>
      <c r="G18" s="224"/>
      <c r="H18" s="224"/>
      <c r="I18" s="225"/>
    </row>
    <row r="19" spans="2:9" ht="11.45" customHeight="1">
      <c r="B19" s="199" t="s">
        <v>104</v>
      </c>
      <c r="C19" s="200"/>
      <c r="D19" s="201"/>
      <c r="E19" s="196" t="s">
        <v>105</v>
      </c>
      <c r="F19" s="198"/>
      <c r="G19" s="196">
        <v>10.98</v>
      </c>
      <c r="H19" s="197"/>
      <c r="I19" s="198"/>
    </row>
    <row r="20" spans="2:9" ht="11.45" customHeight="1">
      <c r="B20" s="199" t="s">
        <v>197</v>
      </c>
      <c r="C20" s="222"/>
      <c r="D20" s="201"/>
      <c r="E20" s="196" t="s">
        <v>198</v>
      </c>
      <c r="F20" s="198"/>
      <c r="G20" s="196">
        <v>10</v>
      </c>
      <c r="H20" s="220"/>
      <c r="I20" s="198"/>
    </row>
    <row r="21" spans="2:9" ht="11.45" customHeight="1">
      <c r="B21" s="199" t="s">
        <v>103</v>
      </c>
      <c r="C21" s="222"/>
      <c r="D21" s="201"/>
      <c r="E21" s="196" t="s">
        <v>102</v>
      </c>
      <c r="F21" s="198"/>
      <c r="G21" s="196">
        <v>1</v>
      </c>
      <c r="H21" s="220"/>
      <c r="I21" s="198"/>
    </row>
    <row r="22" spans="2:9" ht="11.45" customHeight="1">
      <c r="B22" s="184" t="s">
        <v>108</v>
      </c>
      <c r="C22" s="185"/>
      <c r="D22" s="186"/>
      <c r="E22" s="187" t="s">
        <v>109</v>
      </c>
      <c r="F22" s="188"/>
      <c r="G22" s="187">
        <v>1</v>
      </c>
      <c r="H22" s="189"/>
      <c r="I22" s="188"/>
    </row>
    <row r="23" spans="2:9" ht="11.45" customHeight="1">
      <c r="B23" s="184" t="s">
        <v>118</v>
      </c>
      <c r="C23" s="185"/>
      <c r="D23" s="186"/>
      <c r="E23" s="187" t="s">
        <v>119</v>
      </c>
      <c r="F23" s="188"/>
      <c r="G23" s="187" t="s">
        <v>71</v>
      </c>
      <c r="H23" s="189"/>
      <c r="I23" s="188"/>
    </row>
    <row r="24" spans="2:9" ht="11.45" customHeight="1">
      <c r="B24" s="226" t="s">
        <v>301</v>
      </c>
      <c r="C24" s="227"/>
      <c r="D24" s="227"/>
      <c r="E24" s="227"/>
      <c r="F24" s="227"/>
      <c r="G24" s="227"/>
      <c r="H24" s="227"/>
      <c r="I24" s="228"/>
    </row>
    <row r="25" spans="2:9" ht="11.45" customHeight="1">
      <c r="B25" s="199" t="s">
        <v>302</v>
      </c>
      <c r="C25" s="222"/>
      <c r="D25" s="201"/>
      <c r="E25" s="196" t="s">
        <v>303</v>
      </c>
      <c r="F25" s="198"/>
      <c r="G25" s="196" t="s">
        <v>71</v>
      </c>
      <c r="H25" s="220"/>
      <c r="I25" s="198"/>
    </row>
    <row r="26" spans="2:9" ht="11.45" customHeight="1">
      <c r="B26" s="226" t="s">
        <v>93</v>
      </c>
      <c r="C26" s="227"/>
      <c r="D26" s="227"/>
      <c r="E26" s="227"/>
      <c r="F26" s="227"/>
      <c r="G26" s="227"/>
      <c r="H26" s="227"/>
      <c r="I26" s="228"/>
    </row>
    <row r="27" spans="2:9" ht="11.45" customHeight="1">
      <c r="B27" s="199" t="s">
        <v>272</v>
      </c>
      <c r="C27" s="222"/>
      <c r="D27" s="201"/>
      <c r="E27" s="196" t="s">
        <v>273</v>
      </c>
      <c r="F27" s="198"/>
      <c r="G27" s="196" t="s">
        <v>71</v>
      </c>
      <c r="H27" s="220"/>
      <c r="I27" s="198"/>
    </row>
    <row r="28" spans="2:9" ht="11.45" customHeight="1">
      <c r="B28" s="199" t="s">
        <v>252</v>
      </c>
      <c r="C28" s="222"/>
      <c r="D28" s="201"/>
      <c r="E28" s="196" t="s">
        <v>253</v>
      </c>
      <c r="F28" s="198"/>
      <c r="G28" s="196" t="s">
        <v>71</v>
      </c>
      <c r="H28" s="220"/>
      <c r="I28" s="198"/>
    </row>
    <row r="29" spans="2:9" ht="11.45" customHeight="1">
      <c r="B29" s="199" t="s">
        <v>245</v>
      </c>
      <c r="C29" s="222"/>
      <c r="D29" s="201"/>
      <c r="E29" s="196" t="s">
        <v>246</v>
      </c>
      <c r="F29" s="198"/>
      <c r="G29" s="196" t="s">
        <v>71</v>
      </c>
      <c r="H29" s="220"/>
      <c r="I29" s="198"/>
    </row>
    <row r="30" spans="2:9" ht="11.45" customHeight="1">
      <c r="B30" s="199" t="s">
        <v>223</v>
      </c>
      <c r="C30" s="222"/>
      <c r="D30" s="201"/>
      <c r="E30" s="196" t="s">
        <v>224</v>
      </c>
      <c r="F30" s="198"/>
      <c r="G30" s="196">
        <v>1</v>
      </c>
      <c r="H30" s="220"/>
      <c r="I30" s="198"/>
    </row>
    <row r="31" spans="2:9" ht="11.45" customHeight="1">
      <c r="B31" s="230" t="s">
        <v>186</v>
      </c>
      <c r="C31" s="222"/>
      <c r="D31" s="231"/>
      <c r="E31" s="229" t="s">
        <v>187</v>
      </c>
      <c r="F31" s="221"/>
      <c r="G31" s="229" t="s">
        <v>71</v>
      </c>
      <c r="H31" s="220"/>
      <c r="I31" s="221"/>
    </row>
    <row r="32" spans="2:9" ht="11.45" customHeight="1">
      <c r="B32" s="230" t="s">
        <v>162</v>
      </c>
      <c r="C32" s="222"/>
      <c r="D32" s="231"/>
      <c r="E32" s="229" t="s">
        <v>161</v>
      </c>
      <c r="F32" s="221"/>
      <c r="G32" s="229">
        <v>0.5</v>
      </c>
      <c r="H32" s="220"/>
      <c r="I32" s="221"/>
    </row>
    <row r="33" spans="2:9" ht="11.45" customHeight="1">
      <c r="B33" s="184" t="s">
        <v>167</v>
      </c>
      <c r="C33" s="185"/>
      <c r="D33" s="186"/>
      <c r="E33" s="232" t="s">
        <v>168</v>
      </c>
      <c r="F33" s="232"/>
      <c r="G33" s="187" t="s">
        <v>71</v>
      </c>
      <c r="H33" s="189"/>
      <c r="I33" s="188"/>
    </row>
    <row r="34" spans="2:9" ht="11.45" customHeight="1">
      <c r="B34" s="184" t="s">
        <v>107</v>
      </c>
      <c r="C34" s="185"/>
      <c r="D34" s="186"/>
      <c r="E34" s="187" t="s">
        <v>106</v>
      </c>
      <c r="F34" s="188"/>
      <c r="G34" s="187" t="s">
        <v>71</v>
      </c>
      <c r="H34" s="189"/>
      <c r="I34" s="188"/>
    </row>
    <row r="35" spans="2:9" ht="11.45" customHeight="1">
      <c r="B35" s="184" t="s">
        <v>291</v>
      </c>
      <c r="C35" s="185"/>
      <c r="D35" s="186"/>
      <c r="E35" s="187" t="s">
        <v>294</v>
      </c>
      <c r="F35" s="188"/>
      <c r="G35" s="187" t="s">
        <v>71</v>
      </c>
      <c r="H35" s="189"/>
      <c r="I35" s="188"/>
    </row>
    <row r="36" spans="2:9" ht="11.45" customHeight="1">
      <c r="B36" s="184" t="s">
        <v>293</v>
      </c>
      <c r="C36" s="185"/>
      <c r="D36" s="186"/>
      <c r="E36" s="187" t="s">
        <v>295</v>
      </c>
      <c r="F36" s="188"/>
      <c r="G36" s="187" t="s">
        <v>71</v>
      </c>
      <c r="H36" s="189"/>
      <c r="I36" s="188"/>
    </row>
    <row r="37" spans="2:9" ht="11.45" customHeight="1">
      <c r="B37" s="184" t="s">
        <v>292</v>
      </c>
      <c r="C37" s="185"/>
      <c r="D37" s="186"/>
      <c r="E37" s="187" t="s">
        <v>296</v>
      </c>
      <c r="F37" s="188"/>
      <c r="G37" s="187" t="s">
        <v>71</v>
      </c>
      <c r="H37" s="189"/>
      <c r="I37" s="188"/>
    </row>
    <row r="38" spans="2:9" ht="11.45" customHeight="1">
      <c r="B38" s="184" t="s">
        <v>300</v>
      </c>
      <c r="C38" s="185"/>
      <c r="D38" s="186"/>
      <c r="E38" s="187" t="s">
        <v>299</v>
      </c>
      <c r="F38" s="188"/>
      <c r="G38" s="187"/>
      <c r="H38" s="189"/>
      <c r="I38" s="188"/>
    </row>
  </sheetData>
  <mergeCells count="75">
    <mergeCell ref="E16:F16"/>
    <mergeCell ref="G16:I16"/>
    <mergeCell ref="B27:D27"/>
    <mergeCell ref="E27:F27"/>
    <mergeCell ref="G27:I27"/>
    <mergeCell ref="B19:D19"/>
    <mergeCell ref="E19:F19"/>
    <mergeCell ref="G19:I19"/>
    <mergeCell ref="E23:F23"/>
    <mergeCell ref="E22:F22"/>
    <mergeCell ref="G22:I22"/>
    <mergeCell ref="B26:I26"/>
    <mergeCell ref="G23:I23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B30:D30"/>
    <mergeCell ref="G32:I32"/>
    <mergeCell ref="G31:I31"/>
    <mergeCell ref="E30:F30"/>
    <mergeCell ref="G30:I30"/>
    <mergeCell ref="B28:D28"/>
    <mergeCell ref="E28:F28"/>
    <mergeCell ref="B18:I18"/>
    <mergeCell ref="B21:D21"/>
    <mergeCell ref="E21:F21"/>
    <mergeCell ref="G21:I21"/>
    <mergeCell ref="B20:D20"/>
    <mergeCell ref="E20:F20"/>
    <mergeCell ref="G20:I20"/>
    <mergeCell ref="B23:D23"/>
    <mergeCell ref="E25:F25"/>
    <mergeCell ref="G25:I25"/>
    <mergeCell ref="B24:I24"/>
    <mergeCell ref="B25:D25"/>
    <mergeCell ref="G28:I28"/>
    <mergeCell ref="B22:D22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9:I9"/>
    <mergeCell ref="C11:F11"/>
    <mergeCell ref="B6:I6"/>
    <mergeCell ref="C8:F8"/>
    <mergeCell ref="B16:D16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3" t="s">
        <v>0</v>
      </c>
      <c r="C1" s="233"/>
      <c r="D1" s="5"/>
      <c r="E1" s="5"/>
      <c r="F1" s="5"/>
    </row>
    <row r="2" spans="1:6" ht="27.95" customHeight="1">
      <c r="A2" s="4"/>
      <c r="B2" s="234" t="s">
        <v>320</v>
      </c>
      <c r="C2" s="234"/>
      <c r="D2" s="234"/>
      <c r="E2" s="234"/>
      <c r="F2" s="234"/>
    </row>
    <row r="3" spans="1:6" ht="42.75" customHeight="1">
      <c r="B3" s="211" t="s">
        <v>45</v>
      </c>
      <c r="C3" s="212"/>
      <c r="D3" s="212"/>
      <c r="E3" s="212"/>
      <c r="F3" s="212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120</v>
      </c>
      <c r="C16" s="17" t="s">
        <v>50</v>
      </c>
      <c r="D16" s="15" t="s">
        <v>122</v>
      </c>
      <c r="E16" s="14" t="s">
        <v>53</v>
      </c>
      <c r="F16" s="16" t="s">
        <v>53</v>
      </c>
    </row>
    <row r="17" spans="2:6" ht="20.100000000000001" customHeight="1">
      <c r="B17" s="11" t="s">
        <v>121</v>
      </c>
      <c r="C17" s="17" t="s">
        <v>55</v>
      </c>
      <c r="D17" s="15" t="s">
        <v>123</v>
      </c>
      <c r="E17" s="14" t="s">
        <v>53</v>
      </c>
      <c r="F17" s="16" t="s">
        <v>53</v>
      </c>
    </row>
    <row r="18" spans="2:6" ht="20.100000000000001" customHeight="1">
      <c r="B18" s="11" t="s">
        <v>120</v>
      </c>
      <c r="C18" s="17" t="s">
        <v>55</v>
      </c>
      <c r="D18" s="15" t="s">
        <v>124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2026-08-10T10:39:01Z</cp:lastPrinted>
  <dcterms:created xsi:type="dcterms:W3CDTF">2024-09-12T06:50:39Z</dcterms:created>
  <dcterms:modified xsi:type="dcterms:W3CDTF">2026-08-10T10:39:04Z</dcterms:modified>
</cp:coreProperties>
</file>